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P:\Wyoming\DRGs\DRG Calculator\Individual Hospital 2023 Calculators 10.01.2023\"/>
    </mc:Choice>
  </mc:AlternateContent>
  <xr:revisionPtr revIDLastSave="0" documentId="13_ncr:1_{F16426EB-3D86-46A9-9A08-99A7BB8C9873}" xr6:coauthVersionLast="47" xr6:coauthVersionMax="47" xr10:uidLastSave="{00000000-0000-0000-0000-000000000000}"/>
  <workbookProtection workbookAlgorithmName="SHA-512" workbookHashValue="u1/nK1YK8hR+R4jMZSyigYvP1Kf4rEVv2LVcJV6eBm3nB1XnVC7haMRTouiM3EfUMvjjNCkzoVK2gXrOJ2QjIQ==" workbookSaltValue="Y8qFWGB6i9aa8wRBnS5ZUA==" workbookSpinCount="100000" lockStructure="1"/>
  <bookViews>
    <workbookView xWindow="28690" yWindow="-110" windowWidth="29020" windowHeight="15820" activeTab="3" xr2:uid="{00000000-000D-0000-FFFF-FFFF00000000}"/>
  </bookViews>
  <sheets>
    <sheet name="Cover" sheetId="8" r:id="rId1"/>
    <sheet name="Structure" sheetId="10" r:id="rId2"/>
    <sheet name="Calculator Instructions" sheetId="11" r:id="rId3"/>
    <sheet name="Interactive Calculator" sheetId="4" r:id="rId4"/>
    <sheet name="DRG Table" sheetId="5" r:id="rId5"/>
    <sheet name="Provider Table" sheetId="6" r:id="rId6"/>
  </sheets>
  <definedNames>
    <definedName name="_xlnm._FilterDatabase" localSheetId="4" hidden="1">'DRG Table'!$A$6:$G$1340</definedName>
    <definedName name="_xlnm._FilterDatabase" localSheetId="3" hidden="1">'Interactive Calculator'!#REF!</definedName>
    <definedName name="_xlnm._FilterDatabase" localSheetId="5" hidden="1">'Provider Table'!$A$5:$L$5</definedName>
    <definedName name="_PRIVIA_COMMENT_DF2A9CCF_274F_46E8_85B6_" localSheetId="3">'Interactive Calculator'!$E$37</definedName>
    <definedName name="_tab1" localSheetId="3">#REF!</definedName>
    <definedName name="_tab1" localSheetId="1">#REF!</definedName>
    <definedName name="_tab1">#REF!</definedName>
    <definedName name="_tab2" localSheetId="3">#REF!</definedName>
    <definedName name="_tab2" localSheetId="1">#REF!</definedName>
    <definedName name="_tab2">#REF!</definedName>
    <definedName name="_tab3" localSheetId="3">#REF!</definedName>
    <definedName name="_tab3" localSheetId="1">#REF!</definedName>
    <definedName name="_tab3">#REF!</definedName>
    <definedName name="_tab4" localSheetId="3">#REF!</definedName>
    <definedName name="_tab4" localSheetId="1">#REF!</definedName>
    <definedName name="_tab4">#REF!</definedName>
    <definedName name="age_adj" localSheetId="3">#REF!</definedName>
    <definedName name="age_adj" localSheetId="1">#REF!</definedName>
    <definedName name="age_adj">#REF!</definedName>
    <definedName name="APRDRG_v26" localSheetId="3">#REF!</definedName>
    <definedName name="APRDRG_v26" localSheetId="1">#REF!</definedName>
    <definedName name="APRDRG_v26">#REF!</definedName>
    <definedName name="CCR" localSheetId="3">'Interactive Calculator'!#REF!</definedName>
    <definedName name="CCR" localSheetId="1">#REF!</definedName>
    <definedName name="CCR">#REF!</definedName>
    <definedName name="Cost_Out_Thresh" localSheetId="3">'Interactive Calculator'!#REF!</definedName>
    <definedName name="Cost_Out_Thresh" localSheetId="1">#REF!</definedName>
    <definedName name="Cost_Out_Thresh">#REF!</definedName>
    <definedName name="cost_thresh" localSheetId="3">#REF!</definedName>
    <definedName name="cost_thresh" localSheetId="1">#REF!</definedName>
    <definedName name="cost_thresh">#REF!</definedName>
    <definedName name="Cov_chg" localSheetId="3">'Interactive Calculator'!$E$7</definedName>
    <definedName name="Cov_chg" localSheetId="1">#REF!</definedName>
    <definedName name="Cov_chg">#REF!</definedName>
    <definedName name="Cov_days" localSheetId="3">'Interactive Calculator'!#REF!</definedName>
    <definedName name="Cov_days" localSheetId="1">#REF!</definedName>
    <definedName name="Cov_days">#REF!</definedName>
    <definedName name="day_pay" localSheetId="3">#REF!</definedName>
    <definedName name="day_pay" localSheetId="1">#REF!</definedName>
    <definedName name="day_pay">#REF!</definedName>
    <definedName name="day_thresh" localSheetId="3">#REF!</definedName>
    <definedName name="day_thresh" localSheetId="1">#REF!</definedName>
    <definedName name="day_thresh">#REF!</definedName>
    <definedName name="Disch_stat" localSheetId="3">'Interactive Calculator'!$E$10</definedName>
    <definedName name="Disch_stat" localSheetId="1">#REF!</definedName>
    <definedName name="Disch_stat">#REF!</definedName>
    <definedName name="DRG_base" localSheetId="3">#REF!</definedName>
    <definedName name="DRG_base" localSheetId="1">#REF!</definedName>
    <definedName name="DRG_base">#REF!</definedName>
    <definedName name="DRG_Base_Pay" localSheetId="3">'Interactive Calculator'!$E$34</definedName>
    <definedName name="DRG_Base_Pay" localSheetId="1">#REF!</definedName>
    <definedName name="DRG_Base_Pay">#REF!</definedName>
    <definedName name="DRG_Base_Pay_w_MedEd" localSheetId="3">'Interactive Calculator'!#REF!</definedName>
    <definedName name="DRG_Base_Pay_w_MedEd" localSheetId="1">#REF!</definedName>
    <definedName name="DRG_Base_Pay_w_MedEd">#REF!</definedName>
    <definedName name="DRG_out_thresh" localSheetId="3">'Interactive Calculator'!#REF!</definedName>
    <definedName name="DRG_out_thresh" localSheetId="1">#REF!</definedName>
    <definedName name="DRG_out_thresh">#REF!</definedName>
    <definedName name="DRG_Table">'DRG Table'!$A$6:$G$1262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S" localSheetId="3">'Interactive Calculator'!#REF!</definedName>
    <definedName name="LOS" localSheetId="1">#REF!</definedName>
    <definedName name="LOS">#REF!</definedName>
    <definedName name="Marginal_cost" localSheetId="3">'Interactive Calculator'!#REF!</definedName>
    <definedName name="Marginal_cost" localSheetId="1">#REF!</definedName>
    <definedName name="Marginal_cost">#REF!</definedName>
    <definedName name="Marginal_cost_percent" localSheetId="3">'Interactive Calculator'!#REF!</definedName>
    <definedName name="Marginal_cost_percent" localSheetId="1">#REF!</definedName>
    <definedName name="Marginal_cost_percent">#REF!</definedName>
    <definedName name="MC" localSheetId="3">#REF!</definedName>
    <definedName name="MC" localSheetId="1">#REF!</definedName>
    <definedName name="MC">#REF!</definedName>
    <definedName name="MC_1" localSheetId="3">'Interactive Calculator'!#REF!</definedName>
    <definedName name="MC_1" localSheetId="1">#REF!</definedName>
    <definedName name="MC_1">#REF!</definedName>
    <definedName name="MC_2" localSheetId="3">'Interactive Calculator'!#REF!</definedName>
    <definedName name="MC_2" localSheetId="1">#REF!</definedName>
    <definedName name="MC_2">#REF!</definedName>
    <definedName name="Natl_ALOS" localSheetId="3">'Interactive Calculator'!#REF!</definedName>
    <definedName name="Natl_ALOS" localSheetId="1">#REF!</definedName>
    <definedName name="Natl_ALOS">#REF!</definedName>
    <definedName name="NICU" localSheetId="3">'Interactive Calculator'!$K$13:$K$15</definedName>
    <definedName name="NICU" localSheetId="1">#REF!</definedName>
    <definedName name="NICU">#REF!</definedName>
    <definedName name="OLE_LINK2" localSheetId="3">'Interactive Calculator'!#REF!</definedName>
    <definedName name="pol_adj" localSheetId="3">#REF!</definedName>
    <definedName name="pol_adj" localSheetId="1">#REF!</definedName>
    <definedName name="pol_adj">#REF!</definedName>
    <definedName name="_xlnm.Print_Area" localSheetId="2">'Calculator Instructions'!$A$1:$F$52</definedName>
    <definedName name="_xlnm.Print_Area" localSheetId="0">Cover!$A$1:$F$30</definedName>
    <definedName name="_xlnm.Print_Area" localSheetId="4">'DRG Table'!$A$1:$G$1262</definedName>
    <definedName name="_xlnm.Print_Area" localSheetId="3">'Interactive Calculator'!$B$1:$G$51</definedName>
    <definedName name="_xlnm.Print_Area" localSheetId="1">Structure!$A$1:$F$38</definedName>
    <definedName name="_xlnm.Print_Titles" localSheetId="2">'Calculator Instructions'!$20:$20</definedName>
    <definedName name="_xlnm.Print_Titles" localSheetId="4">'DRG Table'!$6:$6</definedName>
    <definedName name="_xlnm.Print_Titles" localSheetId="5">'Provider Table'!$5:$5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E17" i="4"/>
  <c r="E26" i="4" l="1"/>
  <c r="E49" i="4"/>
  <c r="E29" i="4"/>
  <c r="C3" i="4"/>
  <c r="E27" i="4" l="1"/>
  <c r="E41" i="4" s="1"/>
  <c r="E25" i="4"/>
  <c r="E24" i="4"/>
  <c r="E21" i="4" l="1"/>
  <c r="E19" i="4"/>
  <c r="E18" i="4"/>
  <c r="E16" i="4"/>
  <c r="C26" i="4" l="1"/>
  <c r="E36" i="4"/>
  <c r="B3" i="10" l="1"/>
  <c r="B3" i="11" l="1"/>
  <c r="B19" i="8"/>
  <c r="E20" i="4" l="1"/>
  <c r="E33" i="4" l="1"/>
  <c r="E34" i="4" s="1"/>
  <c r="E37" i="4" l="1"/>
  <c r="E48" i="4"/>
  <c r="E38" i="4" l="1"/>
  <c r="E39" i="4" s="1"/>
  <c r="E42" i="4" s="1"/>
  <c r="E43" i="4" l="1"/>
  <c r="E44" i="4" s="1"/>
  <c r="E46" i="4" l="1"/>
  <c r="E50" i="4" s="1"/>
</calcChain>
</file>

<file path=xl/sharedStrings.xml><?xml version="1.0" encoding="utf-8"?>
<sst xmlns="http://schemas.openxmlformats.org/spreadsheetml/2006/main" count="5563" uniqueCount="1888">
  <si>
    <t>C</t>
  </si>
  <si>
    <t>D</t>
  </si>
  <si>
    <t>E</t>
  </si>
  <si>
    <t>F</t>
  </si>
  <si>
    <t>G</t>
  </si>
  <si>
    <t>Indicates data to be input by the user</t>
  </si>
  <si>
    <t>Indicates payment policy parameters set by Medicaid</t>
  </si>
  <si>
    <t>Information</t>
  </si>
  <si>
    <t>Data</t>
  </si>
  <si>
    <t>Comments or Formula</t>
  </si>
  <si>
    <t>INFORMATION FROM THE HOSPITAL</t>
  </si>
  <si>
    <t>Values for yes/no boxes</t>
  </si>
  <si>
    <t>Submitted charges</t>
  </si>
  <si>
    <t>Yes</t>
  </si>
  <si>
    <t>No</t>
  </si>
  <si>
    <t>Length of stay</t>
  </si>
  <si>
    <t>Used for transfer pricing and covered days adjustments</t>
  </si>
  <si>
    <t>Used for transfer pricing adjustment</t>
  </si>
  <si>
    <t>Patient age (in years)</t>
  </si>
  <si>
    <t>Other health coverage</t>
  </si>
  <si>
    <t>UB-04 Field Locator 54 for payments by third parties</t>
  </si>
  <si>
    <t>Provider Medicaid ID</t>
  </si>
  <si>
    <t>From separate APR-DRG grouping software - including dash</t>
  </si>
  <si>
    <t>PAYMENT POLICY PARAMETERS SET BY MEDICAID</t>
  </si>
  <si>
    <t>Cost outlier threshold</t>
  </si>
  <si>
    <t>Marginal cost percentage</t>
  </si>
  <si>
    <t>Average length of stay for this APR-DRG</t>
  </si>
  <si>
    <t>HOSPITAL INFORMATION</t>
  </si>
  <si>
    <t>Hospital name</t>
  </si>
  <si>
    <t>Look up from Provider Table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</si>
  <si>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</si>
  <si>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</si>
  <si>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</si>
  <si>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</si>
  <si>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</si>
  <si>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</si>
  <si>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</si>
  <si>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</si>
  <si>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</si>
  <si>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</si>
  <si>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</si>
  <si>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</si>
  <si>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Allowed amount</t>
  </si>
  <si>
    <t>E12</t>
  </si>
  <si>
    <t>E13</t>
  </si>
  <si>
    <t>CALCULATOR VALUES ARE FOR PURPOSES OF ILLUSTRATION ONLY.</t>
  </si>
  <si>
    <t>State</t>
  </si>
  <si>
    <t>APR DRG Description</t>
  </si>
  <si>
    <t>2. Average length of stay is the trimmed arithmetic value.</t>
  </si>
  <si>
    <t>Cost-to-Charge Ratio</t>
  </si>
  <si>
    <t>Provider Name</t>
  </si>
  <si>
    <t>Used for cost outlier adjustments, look up from Provider Table</t>
  </si>
  <si>
    <t>Look up from DRG Table</t>
  </si>
  <si>
    <t>APR DRG description</t>
  </si>
  <si>
    <t>APR DRG national relative weight</t>
  </si>
  <si>
    <t>Hospital type</t>
  </si>
  <si>
    <t>APR DRG INFORMATION</t>
  </si>
  <si>
    <t>APR DRG Code</t>
  </si>
  <si>
    <t>Cover Page</t>
  </si>
  <si>
    <t>This spreadsheet contains data obtained through the use of proprietary software created, owned, and licensed by the 3M Company. All copyrights in and to the 3M™ Software are owned by 3M. All rights reserved.</t>
  </si>
  <si>
    <t>Structure of the Calculator Spreadsheet</t>
  </si>
  <si>
    <t>Cover</t>
  </si>
  <si>
    <t>Structure</t>
  </si>
  <si>
    <t>The "Structure" worksheet contains a synopsis of the information provided in the DRG Calculator spreadsheet.</t>
  </si>
  <si>
    <t>Calculator Instructions</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</si>
  <si>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</si>
  <si>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</si>
  <si>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</si>
  <si>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</si>
  <si>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</si>
  <si>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</si>
  <si>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</si>
  <si>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</si>
  <si>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</si>
  <si>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</si>
  <si>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</si>
  <si>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</si>
  <si>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</si>
  <si>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</si>
  <si>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</si>
  <si>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</si>
  <si>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The length of stay equals discharge date minus admit date, unless discharge date and admit date are the same, in which case length of stay is equal to 1.</t>
  </si>
  <si>
    <t>Transfer status</t>
  </si>
  <si>
    <t>Patient age in years</t>
  </si>
  <si>
    <t>APR DRG code</t>
  </si>
  <si>
    <t>DRG Pricing Calculation</t>
  </si>
  <si>
    <t>APR DRG information</t>
  </si>
  <si>
    <t>Hospital information</t>
  </si>
  <si>
    <t>Calculated payment amount</t>
  </si>
  <si>
    <t>This spreadsheet contains data obtained through the use of proprietary software created, owned, and licensed by the 3M™ Company. All copyrights in and to the 3M™ Software are owned by 3M. All rights reserved.</t>
  </si>
  <si>
    <t>Log of Changes:</t>
  </si>
  <si>
    <t>Amount paid by another insurance company prior to Medicaid.</t>
  </si>
  <si>
    <t>APR DRG service line</t>
  </si>
  <si>
    <t>Pre-transfer DRG base payment</t>
  </si>
  <si>
    <t>Transfer payment adjustment</t>
  </si>
  <si>
    <t>Max policy adjustor</t>
  </si>
  <si>
    <t>Service Line Adjustor</t>
  </si>
  <si>
    <t>Used for age adjuster</t>
  </si>
  <si>
    <t xml:space="preserve">Service adjuster </t>
  </si>
  <si>
    <t>Age adjuster</t>
  </si>
  <si>
    <t>Maximum age for pediatric policy adjuster (equal to or less than)</t>
  </si>
  <si>
    <t xml:space="preserve">Used for selection of policy adjuster </t>
  </si>
  <si>
    <t>Max policy adjuster</t>
  </si>
  <si>
    <t>IF E9   = "Yes" AND DRG Base Not IN ("580", "581") Then "Yes", Else "No"</t>
  </si>
  <si>
    <t>Wyoming Medicaid DRG Pricing Calculator</t>
  </si>
  <si>
    <t>Wyoming Department of Health
DRG Pricing Calculator</t>
  </si>
  <si>
    <t>WY</t>
  </si>
  <si>
    <t>The "Cover" worksheet contains an introduction to the DRG calculator and offers websites where interested parties can learn more about the Wyoming Medicaid inpatient DRG pricing method.</t>
  </si>
  <si>
    <t>The "Calculator Instructions" worksheet contains a description of the data that must be entered to estimate the Wyoming Medicaid payment amount for an inpatient hospital stay. The instructions also describe the calculations being made to determine the payment amount.</t>
  </si>
  <si>
    <t>CALCULATION OF ALLOWED AMOUNT AND PAID AMOUNT, WITHOUT  ASSESSMENT</t>
  </si>
  <si>
    <t>For more background on the Wyoming Medicaid DRG pricing method, please see the Wyoming provider billing manuals, Wyoming Medicaid State Plan (specifically attachment 4.19-A), and the inpatient reimbursement section of the Wyoming Medicaid website.</t>
  </si>
  <si>
    <t>Used for cost outlier adjustments</t>
  </si>
  <si>
    <t>Provider Type</t>
  </si>
  <si>
    <t>Medicaid ID</t>
  </si>
  <si>
    <t>Inpatient Rate</t>
  </si>
  <si>
    <t>Cost Outlier Threshold</t>
  </si>
  <si>
    <t>National Relative Weight</t>
  </si>
  <si>
    <t>APR DRG</t>
  </si>
  <si>
    <t>Pediatric Service Line</t>
  </si>
  <si>
    <t>Adult Service Line</t>
  </si>
  <si>
    <t>Average Length of Stay</t>
  </si>
  <si>
    <t>A "Yes/No" field indicating whether the patient was transferred from one acute care provider to another (patient discharge status = 02, 05, 65, 66, 82, 85, 93, or 94).</t>
  </si>
  <si>
    <t>2. The cost outlier threshold is two times a peer group-specific cost-based standard deviation by hospital type: acute care, critical access, children's and psychiatric hospitals.</t>
  </si>
  <si>
    <t>Also referred to as "covered charges." Generally, this equals hospital billed amount because there are rarely non-covered charges on a claim. Technically, this field equals Field Locator 47 minus Field Locator 48 on the UB-04 paper claim form.</t>
  </si>
  <si>
    <t>The marginal cost percentage is 75 percent for all providers and used to determine outlier payments (75 percent multiplied by the excess cost above the cost outlier threshold).</t>
  </si>
  <si>
    <r>
      <t>Was patient transferre</t>
    </r>
    <r>
      <rPr>
        <sz val="11"/>
        <rFont val="Arial"/>
        <family val="2"/>
      </rPr>
      <t xml:space="preserve">d with </t>
    </r>
    <r>
      <rPr>
        <sz val="10"/>
        <rFont val="Arial"/>
        <family val="2"/>
      </rPr>
      <t>discharge status = 02, 05, 65, 66, 82, 85, 93, or 94?</t>
    </r>
  </si>
  <si>
    <t>A DRG base payment, without transfer policy or outlier payments applied.</t>
  </si>
  <si>
    <t>The "Interactive Calculator" worksheet is the primary worksheet in the DRG Calculator spreadsheet. All other worksheets exist to support the "Interactive Calculator." The user can enter just a few data elements describing an individual hospital discharge at the top of the "Interactive Calculator" and an estimate of the Wyoming Medicaid payment for that discharge will be displayed at the bottom of the Calculator.</t>
  </si>
  <si>
    <t xml:space="preserve">Outlier payments are made on discharges in which the estimated hospital cost exceeds the Full Stay DRG Base Payment plus the cost outlier threshold. Outlier payment equals the excess estimated cost above cost outlier threshold, multiplied by the marginal cost percentage. </t>
  </si>
  <si>
    <t>Rehab with Ventilator Per Diem Rate</t>
  </si>
  <si>
    <t>Rehab without Ventilator Per Diem Rate</t>
  </si>
  <si>
    <t>Rehab Capital Day Rate</t>
  </si>
  <si>
    <t>Used only for rehabilitation claims with DRG 850</t>
  </si>
  <si>
    <t>Claim contains ventilator procedure?</t>
  </si>
  <si>
    <t>Date</t>
  </si>
  <si>
    <t>Description of Change</t>
  </si>
  <si>
    <t>Payment Methodology</t>
  </si>
  <si>
    <t>DRG, Transplant Per Diem, Rehab with Vent Per Diem, or Rehab without Vent Per Diem</t>
  </si>
  <si>
    <t>Calculated payment amount with capital payment adjustment</t>
  </si>
  <si>
    <r>
      <rPr>
        <b/>
        <sz val="10"/>
        <color rgb="FF70AD47"/>
        <rFont val="Arial"/>
        <family val="2"/>
      </rPr>
      <t>The user only needs to populate those fields highlighted in green in the calculator.</t>
    </r>
    <r>
      <rPr>
        <sz val="10"/>
        <color theme="1"/>
        <rFont val="Arial"/>
        <family val="2"/>
      </rPr>
      <t xml:space="preserve"> The Calculator will retrieve applicable data elements for the DRG code and for the provider, then calculate the Medicaid allowed amount and reimbursement amount for the hospital stay. Allowed amount and reimbursement amount with capital adjustments are shown at the bottom of the Calculator. The user-entered data and all the intermediate calculations used to determine the allowed amount are displayed. This Calculator only projects reimbursement amounts for fee-for-service, non-Medicare crossover claims.</t>
    </r>
  </si>
  <si>
    <t>E30</t>
  </si>
  <si>
    <t>E34</t>
  </si>
  <si>
    <t>Medicare ID</t>
  </si>
  <si>
    <t>Status</t>
  </si>
  <si>
    <t>A "Yes/No" field indicating whether the claim contains a ventilator procedure code: 5A1935Z, 5A1945Z, or 5A1955Z. The response is used only for rate determination of DRG 850.</t>
  </si>
  <si>
    <t>All Other</t>
  </si>
  <si>
    <t>OTHER</t>
  </si>
  <si>
    <t>This Calculator is intended to mimic the actual DRG pricing calculations within the Wyoming Medicaid claims adjudication software application. However, if there is ever a difference in payment amounts calculated through this spreadsheet versus the MMIS, the MMIS is correct.</t>
  </si>
  <si>
    <t>Cost outlier</t>
  </si>
  <si>
    <t>This spreadsheet is designed to enable interested parties to estimate payment under an APR DRG payment method for inpatient fee-for-service stays covered by Wyoming Medicaid. This version of the DRG Calculator applies to hospital discharges as of:</t>
  </si>
  <si>
    <t>The "Provider Table" worksheet contains a list of all acute care hospitals active in the Wyoming Medicaid program. It also includes each provider's numerical parameters used in the DRG pricing calculation. Cost-to-charge ratios (CCRs) reflect the aggregate CCR for each provider. In addition to the participating hospitals, there is a lookup option of "NON PAR HOSP" for use in determining pricing for all other hospitals.</t>
  </si>
  <si>
    <t>NON PAR HOSP</t>
  </si>
  <si>
    <t>NON-PARTICIPATING HOSPITAL (ALL OTHER)</t>
  </si>
  <si>
    <t>Medicaid Provider ID for in-state or out-of-state participating hospitals, or "NON PAR HOSP" for non-participating hospitals.</t>
  </si>
  <si>
    <t>Update rates and CCRs for Year #3 of demonstration</t>
  </si>
  <si>
    <t>Update CCRs for Year #5 of demonstration</t>
  </si>
  <si>
    <r>
      <rPr>
        <b/>
        <sz val="10"/>
        <color theme="1"/>
        <rFont val="Arial"/>
        <family val="2"/>
      </rPr>
      <t>Calculator Version:</t>
    </r>
    <r>
      <rPr>
        <sz val="10"/>
        <color theme="1"/>
        <rFont val="Arial"/>
        <family val="2"/>
      </rPr>
      <t xml:space="preserve"> </t>
    </r>
    <r>
      <rPr>
        <b/>
        <sz val="10"/>
        <color rgb="FFFF0000"/>
        <rFont val="Arial"/>
        <family val="2"/>
      </rPr>
      <t>October 1, 2023</t>
    </r>
  </si>
  <si>
    <t>Effective Date: October 1, 2023</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</si>
  <si>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</si>
  <si>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</si>
  <si>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</si>
  <si>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</si>
  <si>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</si>
  <si>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</si>
  <si>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</si>
  <si>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</si>
  <si>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</si>
  <si>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</si>
  <si>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</si>
  <si>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</si>
  <si>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</si>
  <si>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</si>
  <si>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</si>
  <si>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</si>
  <si>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</si>
  <si>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</si>
  <si>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</si>
  <si>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</si>
  <si>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</si>
  <si>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</si>
  <si>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</si>
  <si>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</si>
  <si>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</si>
  <si>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</si>
  <si>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</si>
  <si>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</si>
  <si>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</si>
  <si>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</si>
  <si>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</si>
  <si>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</si>
  <si>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</si>
  <si>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</si>
  <si>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</si>
  <si>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</si>
  <si>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</si>
  <si>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</si>
  <si>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</si>
  <si>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</si>
  <si>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</si>
  <si>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</si>
  <si>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</si>
  <si>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</si>
  <si>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</si>
  <si>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</si>
  <si>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</si>
  <si>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</si>
  <si>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</si>
  <si>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</si>
  <si>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</si>
  <si>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</si>
  <si>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</si>
  <si>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</si>
  <si>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</si>
  <si>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</si>
  <si>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</si>
  <si>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</si>
  <si>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</si>
  <si>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</si>
  <si>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</si>
  <si>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</si>
  <si>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</si>
  <si>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</si>
  <si>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</si>
  <si>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</si>
  <si>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</si>
  <si>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</si>
  <si>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</si>
  <si>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</si>
  <si>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</si>
  <si>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</si>
  <si>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</si>
  <si>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</si>
  <si>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</si>
  <si>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</si>
  <si>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</si>
  <si>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</si>
  <si>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</si>
  <si>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</si>
  <si>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</si>
  <si>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</si>
  <si>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</si>
  <si>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</si>
  <si>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</si>
  <si>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</si>
  <si>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</si>
  <si>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</si>
  <si>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</si>
  <si>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</si>
  <si>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</si>
  <si>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</si>
  <si>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</si>
  <si>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</si>
  <si>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</si>
  <si>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</si>
  <si>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</si>
  <si>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</si>
  <si>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</si>
  <si>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</si>
  <si>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</si>
  <si>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</si>
  <si>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</si>
  <si>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</si>
  <si>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</si>
  <si>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</si>
  <si>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</si>
  <si>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</si>
  <si>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</si>
  <si>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</si>
  <si>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</si>
  <si>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</si>
  <si>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</si>
  <si>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</si>
  <si>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</si>
  <si>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</si>
  <si>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</si>
  <si>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</si>
  <si>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</si>
  <si>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</si>
  <si>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</si>
  <si>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</si>
  <si>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</si>
  <si>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</si>
  <si>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</si>
  <si>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</si>
  <si>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</si>
  <si>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</si>
  <si>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</si>
  <si>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</si>
  <si>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</si>
  <si>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</si>
  <si>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</si>
  <si>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</si>
  <si>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</si>
  <si>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</si>
  <si>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</si>
  <si>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</si>
  <si>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</si>
  <si>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</si>
  <si>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</si>
  <si>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</si>
  <si>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</si>
  <si>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</si>
  <si>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</si>
  <si>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</si>
  <si>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</si>
  <si>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</si>
  <si>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</si>
  <si>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</si>
  <si>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</si>
  <si>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</si>
  <si>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</si>
  <si>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</si>
  <si>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</si>
  <si>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</si>
  <si>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</si>
  <si>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</si>
  <si>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</si>
  <si>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</si>
  <si>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</si>
  <si>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</si>
  <si>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</si>
  <si>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</si>
  <si>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</si>
  <si>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</si>
  <si>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</si>
  <si>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</si>
  <si>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</si>
  <si>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</si>
  <si>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</si>
  <si>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</si>
  <si>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</si>
  <si>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</si>
  <si>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</si>
  <si>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</si>
  <si>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</si>
  <si>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</si>
  <si>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</si>
  <si>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</si>
  <si>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</si>
  <si>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</si>
  <si>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</si>
  <si>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</si>
  <si>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</si>
  <si>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</si>
  <si>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</si>
  <si>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</si>
  <si>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</si>
  <si>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</si>
  <si>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</si>
  <si>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</si>
  <si>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</si>
  <si>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</si>
  <si>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</si>
  <si>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</si>
  <si>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</si>
  <si>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</si>
  <si>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</si>
  <si>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</si>
  <si>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</si>
  <si>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</si>
  <si>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</si>
  <si>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</si>
  <si>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</si>
  <si>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</si>
  <si>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</si>
  <si>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</si>
  <si>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</si>
  <si>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</si>
  <si>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</si>
  <si>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</si>
  <si>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</si>
  <si>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</si>
  <si>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</si>
  <si>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</si>
  <si>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</si>
  <si>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</si>
  <si>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</si>
  <si>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</si>
  <si>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</si>
  <si>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</si>
  <si>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</si>
  <si>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</si>
  <si>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</si>
  <si>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</si>
  <si>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</si>
  <si>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</si>
  <si>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</si>
  <si>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</si>
  <si>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</si>
  <si>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</si>
  <si>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</si>
  <si>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</si>
  <si>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</si>
  <si>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</si>
  <si>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</si>
  <si>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</si>
  <si>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</si>
  <si>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</si>
  <si>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</si>
  <si>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</si>
  <si>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</si>
  <si>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</si>
  <si>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</si>
  <si>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</si>
  <si>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</si>
  <si>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</si>
  <si>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</si>
  <si>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</si>
  <si>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</si>
  <si>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</si>
  <si>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</si>
  <si>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</si>
  <si>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</si>
  <si>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</si>
  <si>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</si>
  <si>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</si>
  <si>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</si>
  <si>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</si>
  <si>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</si>
  <si>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</si>
  <si>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</si>
  <si>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</si>
  <si>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</si>
  <si>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</si>
  <si>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</si>
  <si>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</si>
  <si>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</si>
  <si>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</si>
  <si>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</si>
  <si>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</si>
  <si>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</si>
  <si>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</si>
  <si>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</si>
  <si>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</si>
  <si>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</si>
  <si>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</si>
  <si>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</si>
  <si>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</si>
  <si>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</si>
  <si>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</si>
  <si>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</si>
  <si>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</si>
  <si>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</si>
  <si>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</si>
  <si>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</si>
  <si>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</si>
  <si>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</si>
  <si>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</si>
  <si>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</si>
  <si>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</si>
  <si>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</si>
  <si>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</si>
  <si>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</si>
  <si>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</si>
  <si>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</si>
  <si>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</si>
  <si>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</si>
  <si>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</si>
  <si>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</si>
  <si>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</si>
  <si>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</si>
  <si>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</si>
  <si>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</si>
  <si>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</si>
  <si>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</si>
  <si>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</si>
  <si>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</si>
  <si>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</si>
  <si>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</si>
  <si>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</si>
  <si>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</si>
  <si>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</si>
  <si>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</si>
  <si>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</si>
  <si>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</si>
  <si>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</si>
  <si>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</si>
  <si>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</si>
  <si>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</si>
  <si>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</si>
  <si>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</si>
  <si>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</si>
  <si>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</si>
  <si>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</si>
  <si>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</si>
  <si>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</si>
  <si>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</si>
  <si>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</si>
  <si>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</si>
  <si>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</si>
  <si>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</si>
  <si>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</si>
  <si>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</si>
  <si>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</si>
  <si>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</si>
  <si>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</si>
  <si>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</si>
  <si>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</si>
  <si>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</si>
  <si>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</si>
  <si>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</si>
  <si>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</si>
  <si>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</si>
  <si>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</si>
  <si>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</si>
  <si>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</si>
  <si>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</si>
  <si>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</si>
  <si>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</si>
  <si>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</si>
  <si>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</si>
  <si>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</si>
  <si>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</si>
  <si>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</si>
  <si>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</si>
  <si>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</si>
  <si>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</si>
  <si>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</si>
  <si>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</si>
  <si>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</si>
  <si>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</si>
  <si>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</si>
  <si>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</si>
  <si>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</si>
  <si>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</si>
  <si>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</si>
  <si>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</si>
  <si>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</si>
  <si>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</si>
  <si>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</si>
  <si>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</si>
  <si>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</si>
  <si>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</si>
  <si>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</si>
  <si>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</si>
  <si>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</si>
  <si>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</si>
  <si>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</si>
  <si>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</si>
  <si>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</si>
  <si>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</si>
  <si>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</si>
  <si>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</si>
  <si>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</si>
  <si>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</si>
  <si>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</si>
  <si>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</si>
  <si>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</si>
  <si>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</si>
  <si>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</si>
  <si>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</si>
  <si>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</si>
  <si>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</si>
  <si>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</si>
  <si>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</si>
  <si>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</si>
  <si>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</si>
  <si>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</si>
  <si>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</si>
  <si>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</si>
  <si>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</si>
  <si>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</si>
  <si>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</si>
  <si>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</si>
  <si>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</si>
  <si>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</si>
  <si>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</si>
  <si>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</si>
  <si>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</si>
  <si>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</si>
  <si>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</si>
  <si>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</si>
  <si>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</si>
  <si>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</si>
  <si>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</si>
  <si>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</si>
  <si>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</si>
  <si>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</si>
  <si>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</si>
  <si>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</si>
  <si>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</si>
  <si>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</si>
  <si>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</si>
  <si>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</si>
  <si>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</si>
  <si>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</si>
  <si>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</si>
  <si>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</si>
  <si>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</si>
  <si>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</si>
  <si>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</si>
  <si>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</si>
  <si>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</si>
  <si>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</si>
  <si>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</si>
  <si>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</si>
  <si>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</si>
  <si>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</si>
  <si>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</si>
  <si>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</si>
  <si>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</si>
  <si>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</si>
  <si>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</si>
  <si>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</si>
  <si>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</si>
  <si>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</si>
  <si>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</si>
  <si>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</si>
  <si>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</si>
  <si>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</si>
  <si>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</si>
  <si>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</si>
  <si>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</si>
  <si>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</si>
  <si>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</si>
  <si>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</si>
  <si>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</si>
  <si>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</si>
  <si>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</si>
  <si>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</si>
  <si>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</si>
  <si>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</si>
  <si>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</si>
  <si>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</si>
  <si>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</si>
  <si>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</si>
  <si>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</si>
  <si>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</si>
  <si>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</si>
  <si>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</si>
  <si>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</si>
  <si>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</si>
  <si>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</si>
  <si>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</si>
  <si>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</si>
  <si>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</si>
  <si>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</si>
  <si>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</si>
  <si>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</si>
  <si>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</si>
  <si>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</si>
  <si>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</si>
  <si>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</si>
  <si>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</si>
  <si>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</si>
  <si>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</si>
  <si>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</si>
  <si>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</si>
  <si>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</si>
  <si>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</si>
  <si>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</si>
  <si>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</si>
  <si>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</si>
  <si>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</si>
  <si>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</si>
  <si>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</si>
  <si>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</si>
  <si>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</si>
  <si>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</si>
  <si>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</si>
  <si>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</si>
  <si>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</si>
  <si>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</si>
  <si>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</si>
  <si>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</si>
  <si>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</si>
  <si>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</si>
  <si>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</si>
  <si>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</si>
  <si>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</si>
  <si>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</si>
  <si>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</si>
  <si>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</si>
  <si>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</si>
  <si>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</si>
  <si>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</si>
  <si>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</si>
  <si>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</si>
  <si>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</si>
  <si>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</si>
  <si>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</si>
  <si>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</si>
  <si>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</si>
  <si>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</si>
  <si>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</si>
  <si>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</si>
  <si>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</si>
  <si>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</si>
  <si>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</si>
  <si>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</si>
  <si>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</si>
  <si>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</si>
  <si>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</si>
  <si>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</si>
  <si>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</si>
  <si>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</si>
  <si>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</si>
  <si>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</si>
  <si>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</si>
  <si>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</si>
  <si>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</si>
  <si>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</si>
  <si>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</si>
  <si>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</si>
  <si>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</si>
  <si>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</si>
  <si>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</si>
  <si>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</si>
  <si>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</si>
  <si>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</si>
  <si>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</si>
  <si>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</si>
  <si>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</si>
  <si>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</si>
  <si>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</si>
  <si>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</si>
  <si>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</si>
  <si>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</si>
  <si>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</si>
  <si>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</si>
  <si>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</si>
  <si>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</si>
  <si>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</si>
  <si>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</si>
  <si>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</si>
  <si>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</si>
  <si>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</si>
  <si>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</si>
  <si>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</si>
  <si>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</si>
  <si>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</si>
  <si>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</si>
  <si>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</si>
  <si>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</si>
  <si>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</si>
  <si>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</si>
  <si>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</si>
  <si>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</si>
  <si>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</si>
  <si>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</si>
  <si>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</si>
  <si>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</si>
  <si>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</si>
  <si>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</si>
  <si>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</si>
  <si>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</si>
  <si>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</si>
  <si>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</si>
  <si>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</si>
  <si>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</si>
  <si>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</si>
  <si>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</si>
  <si>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</si>
  <si>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</si>
  <si>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</si>
  <si>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</si>
  <si>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</si>
  <si>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</si>
  <si>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</si>
  <si>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</si>
  <si>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</si>
  <si>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</si>
  <si>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</si>
  <si>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</si>
  <si>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</si>
  <si>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</si>
  <si>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</si>
  <si>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</si>
  <si>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</si>
  <si>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</si>
  <si>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</si>
  <si>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</si>
  <si>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</si>
  <si>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</si>
  <si>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</si>
  <si>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</si>
  <si>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</si>
  <si>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</si>
  <si>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</si>
  <si>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</si>
  <si>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</si>
  <si>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</si>
  <si>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</si>
  <si>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</si>
  <si>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</si>
  <si>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</si>
  <si>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</si>
  <si>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</si>
  <si>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</si>
  <si>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</si>
  <si>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</si>
  <si>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</si>
  <si>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</si>
  <si>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</si>
  <si>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</si>
  <si>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</si>
  <si>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</si>
  <si>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</si>
  <si>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</si>
  <si>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</si>
  <si>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</si>
  <si>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</si>
  <si>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</si>
  <si>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</si>
  <si>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</si>
  <si>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</si>
  <si>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</si>
  <si>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</si>
  <si>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</si>
  <si>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</si>
  <si>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</si>
  <si>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</si>
  <si>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</si>
  <si>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</si>
  <si>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</si>
  <si>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</si>
  <si>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</si>
  <si>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</si>
  <si>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</si>
  <si>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</si>
  <si>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</si>
  <si>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</si>
  <si>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</si>
  <si>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</si>
  <si>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</si>
  <si>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</si>
  <si>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</si>
  <si>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</si>
  <si>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</si>
  <si>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</si>
  <si>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</si>
  <si>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</si>
  <si>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</si>
  <si>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</si>
  <si>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</si>
  <si>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</si>
  <si>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</si>
  <si>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</si>
  <si>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</si>
  <si>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</si>
  <si>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</si>
  <si>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</si>
  <si>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</si>
  <si>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</si>
  <si>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</si>
  <si>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</si>
  <si>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</si>
  <si>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</si>
  <si>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</si>
  <si>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</si>
  <si>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</si>
  <si>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</si>
  <si>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</si>
  <si>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</si>
  <si>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</si>
  <si>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</si>
  <si>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</si>
  <si>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</si>
  <si>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</si>
  <si>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</si>
  <si>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</si>
  <si>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</si>
  <si>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</si>
  <si>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</si>
  <si>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</si>
  <si>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</si>
  <si>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</si>
  <si>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</si>
  <si>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</si>
  <si>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</si>
  <si>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</si>
  <si>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</si>
  <si>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</si>
  <si>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</si>
  <si>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</si>
  <si>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</si>
  <si>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</si>
  <si>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</si>
  <si>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</si>
  <si>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</si>
  <si>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</si>
  <si>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</si>
  <si>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</si>
  <si>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</si>
  <si>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</si>
  <si>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</si>
  <si>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</si>
  <si>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</si>
  <si>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</si>
  <si>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</si>
  <si>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</si>
  <si>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</si>
  <si>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</si>
  <si>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</si>
  <si>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</si>
  <si>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</si>
  <si>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</si>
  <si>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</si>
  <si>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</si>
  <si>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</si>
  <si>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</si>
  <si>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</si>
  <si>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</si>
  <si>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</si>
  <si>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</si>
  <si>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</si>
  <si>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</si>
  <si>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</si>
  <si>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</si>
  <si>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</si>
  <si>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</si>
  <si>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</si>
  <si>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</si>
  <si>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</si>
  <si>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</si>
  <si>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</si>
  <si>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</si>
  <si>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</si>
  <si>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</si>
  <si>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</si>
  <si>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</si>
  <si>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</si>
  <si>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</si>
  <si>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</si>
  <si>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</si>
  <si>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</si>
  <si>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</si>
  <si>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</si>
  <si>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</si>
  <si>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</si>
  <si>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</si>
  <si>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</si>
  <si>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</si>
  <si>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</si>
  <si>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</si>
  <si>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</si>
  <si>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</si>
  <si>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</si>
  <si>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</si>
  <si>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</si>
  <si>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</si>
  <si>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</si>
  <si>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</si>
  <si>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</si>
  <si>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</si>
  <si>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</si>
  <si>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</si>
  <si>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</si>
  <si>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</si>
  <si>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</si>
  <si>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</si>
  <si>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</si>
  <si>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</si>
  <si>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</si>
  <si>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</si>
  <si>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</si>
  <si>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</si>
  <si>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</si>
  <si>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</si>
  <si>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</si>
  <si>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</si>
  <si>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</si>
  <si>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</si>
  <si>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</si>
  <si>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</si>
  <si>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</si>
  <si>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</si>
  <si>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</si>
  <si>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</si>
  <si>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</si>
  <si>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</si>
  <si>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</si>
  <si>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</si>
  <si>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</si>
  <si>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</si>
  <si>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</si>
  <si>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</si>
  <si>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</si>
  <si>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</si>
  <si>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</si>
  <si>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</si>
  <si>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</si>
  <si>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</si>
  <si>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</si>
  <si>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</si>
  <si>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</si>
  <si>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</si>
  <si>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</si>
  <si>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</si>
  <si>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</si>
  <si>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</si>
  <si>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</si>
  <si>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</si>
  <si>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</si>
  <si>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</si>
  <si>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</si>
  <si>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</si>
  <si>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</si>
  <si>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</si>
  <si>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</si>
  <si>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</si>
  <si>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</si>
  <si>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</si>
  <si>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</si>
  <si>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</si>
  <si>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</si>
  <si>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</si>
  <si>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</si>
  <si>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</si>
  <si>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</si>
  <si>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</si>
  <si>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</si>
  <si>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</si>
  <si>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</si>
  <si>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</si>
  <si>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</si>
  <si>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</si>
  <si>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</si>
  <si>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</si>
  <si>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</si>
  <si>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</si>
  <si>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</si>
  <si>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</si>
  <si>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</si>
  <si>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</si>
  <si>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</si>
  <si>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</si>
  <si>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</si>
  <si>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</si>
  <si>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</si>
  <si>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</si>
  <si>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</si>
  <si>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</si>
  <si>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</si>
  <si>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</si>
  <si>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</si>
  <si>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</si>
  <si>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</si>
  <si>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</si>
  <si>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</si>
  <si>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</si>
  <si>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</si>
  <si>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</si>
  <si>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</si>
  <si>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</si>
  <si>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</si>
  <si>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</si>
  <si>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</si>
  <si>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</si>
  <si>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</si>
  <si>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</si>
  <si>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</si>
  <si>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</si>
  <si>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</si>
  <si>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</si>
  <si>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</si>
  <si>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</si>
  <si>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</si>
  <si>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</si>
  <si>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</si>
  <si>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</si>
  <si>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</si>
  <si>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</si>
  <si>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</si>
  <si>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</si>
  <si>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</si>
  <si>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</si>
  <si>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</si>
  <si>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</si>
  <si>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</si>
  <si>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</si>
  <si>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</si>
  <si>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</si>
  <si>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</si>
  <si>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</si>
  <si>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</si>
  <si>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</si>
  <si>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</si>
  <si>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</si>
  <si>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</si>
  <si>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</si>
  <si>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</si>
  <si>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</si>
  <si>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</si>
  <si>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</si>
  <si>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</si>
  <si>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</si>
  <si>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</si>
  <si>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</si>
  <si>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</si>
  <si>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</si>
  <si>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</si>
  <si>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</si>
  <si>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</si>
  <si>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</si>
  <si>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</si>
  <si>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</si>
  <si>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</si>
  <si>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</si>
  <si>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</si>
  <si>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</si>
  <si>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</si>
  <si>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</si>
  <si>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</si>
  <si>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</si>
  <si>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</si>
  <si>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</si>
  <si>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</si>
  <si>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</si>
  <si>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</si>
  <si>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</si>
  <si>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</si>
  <si>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</si>
  <si>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</si>
  <si>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</si>
  <si>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</si>
  <si>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</si>
  <si>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</si>
  <si>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</si>
  <si>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</si>
  <si>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</si>
  <si>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</si>
  <si>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</si>
  <si>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</si>
  <si>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</si>
  <si>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</si>
  <si>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</si>
  <si>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</si>
  <si>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</si>
  <si>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</si>
  <si>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</si>
  <si>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</si>
  <si>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</si>
  <si>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</si>
  <si>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</si>
  <si>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</si>
  <si>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</si>
  <si>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</si>
  <si>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</si>
  <si>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</si>
  <si>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</si>
  <si>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</si>
  <si>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</si>
  <si>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</si>
  <si>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</si>
  <si>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</si>
  <si>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</si>
  <si>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</si>
  <si>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</si>
  <si>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</si>
  <si>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</si>
  <si>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</si>
  <si>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</si>
  <si>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</si>
  <si>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</si>
  <si>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</si>
  <si>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</si>
  <si>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</si>
  <si>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</si>
  <si>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</si>
  <si>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</si>
  <si>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</si>
  <si>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</si>
  <si>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</si>
  <si>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</si>
  <si>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</si>
  <si>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</si>
  <si>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</si>
  <si>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</si>
  <si>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</si>
  <si>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</si>
  <si>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</si>
  <si>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</si>
  <si>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</si>
  <si>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</si>
  <si>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</si>
  <si>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</si>
  <si>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</si>
  <si>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</si>
  <si>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</si>
  <si>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</si>
  <si>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</si>
  <si>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</si>
  <si>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</si>
  <si>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</si>
  <si>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</si>
  <si>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</si>
  <si>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</si>
  <si>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</si>
  <si>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</si>
  <si>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</si>
  <si>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</si>
  <si>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</si>
  <si>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</si>
  <si>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</si>
  <si>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</si>
  <si>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</si>
  <si>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</si>
  <si>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</si>
  <si>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</si>
  <si>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</si>
  <si>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</si>
  <si>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</si>
  <si>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</si>
  <si>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</si>
  <si>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</si>
  <si>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</si>
  <si>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</si>
  <si>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</si>
  <si>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</si>
  <si>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</si>
  <si>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</si>
  <si>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</si>
  <si>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</si>
  <si>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</si>
  <si>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</si>
  <si>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</si>
  <si>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</si>
  <si>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</si>
  <si>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</si>
  <si>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</si>
  <si>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</si>
  <si>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</si>
  <si>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</si>
  <si>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</si>
  <si>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</si>
  <si>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</si>
  <si>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</si>
  <si>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</si>
  <si>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</si>
  <si>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</si>
  <si>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</si>
  <si>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</si>
  <si>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</si>
  <si>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</si>
  <si>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</si>
  <si>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</si>
  <si>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</si>
  <si>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</si>
  <si>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</si>
  <si>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</si>
  <si>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</si>
  <si>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</si>
  <si>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</si>
  <si>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</si>
  <si>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</si>
  <si>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</si>
  <si>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</si>
  <si>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</si>
  <si>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</si>
  <si>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</si>
  <si>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</si>
  <si>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</si>
  <si>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</si>
  <si>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</si>
  <si>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</si>
  <si>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</si>
  <si>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</si>
  <si>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</si>
  <si>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</si>
  <si>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</si>
  <si>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</si>
  <si>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</si>
  <si>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</si>
  <si>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</si>
  <si>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</si>
  <si>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</si>
  <si>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</si>
  <si>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</si>
  <si>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</si>
  <si>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</si>
  <si>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</si>
  <si>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</si>
  <si>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</si>
  <si>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</si>
  <si>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</si>
  <si>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</si>
  <si>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</si>
  <si>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</si>
  <si>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</si>
  <si>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</si>
  <si>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</si>
  <si>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</si>
  <si>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</si>
  <si>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</si>
  <si>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</si>
  <si>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</si>
  <si>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</si>
  <si>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</si>
  <si>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</si>
  <si>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</si>
  <si>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</si>
  <si>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</si>
  <si>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</si>
  <si>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</si>
  <si>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</si>
  <si>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</si>
  <si>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</si>
  <si>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</si>
  <si>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</si>
  <si>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</si>
  <si>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</si>
  <si>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</si>
  <si>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</si>
  <si>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</si>
  <si>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</si>
  <si>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</si>
  <si>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</si>
  <si>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</si>
  <si>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</si>
  <si>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</si>
  <si>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</si>
  <si>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</si>
  <si>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</si>
  <si>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</si>
  <si>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</si>
  <si>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</si>
  <si>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</si>
  <si>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</si>
  <si>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</si>
  <si>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</si>
  <si>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</si>
  <si>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</si>
  <si>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</si>
  <si>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</si>
  <si>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</si>
  <si>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</si>
  <si>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</si>
  <si>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</si>
  <si>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</si>
  <si>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</si>
  <si>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</si>
  <si>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</si>
  <si>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</si>
  <si>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</si>
  <si>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</si>
  <si>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</si>
  <si>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IF E10 &lt;= E31 Then 1.30, Else 1.00</t>
  </si>
  <si>
    <t>Max of E19, E20</t>
  </si>
  <si>
    <t>IF Rehab Then E8*E26; if Transplant Then E7*E27, Else E26 * E18 * E33</t>
  </si>
  <si>
    <t>IF E36 = "Yes" Then (E34 / E21) * (E8 + 1), Else "N/A"</t>
  </si>
  <si>
    <t>IF E36 = "Yes" Then [IF (E37 &lt; E34), Then "Yes" Else "No"] Else "N/A"</t>
  </si>
  <si>
    <t>IF Rehab or Transplant Then E34; Else If E38 = "Yes" Then E37, Else E34</t>
  </si>
  <si>
    <t>E7 * E27</t>
  </si>
  <si>
    <t>IF E42 = "Yes" Then (E43 - E29) * E30, Else 0</t>
  </si>
  <si>
    <t>IF Rehab or Transplant Then E39, Else E39 + E44</t>
  </si>
  <si>
    <t>E46</t>
  </si>
  <si>
    <t>E23 - E27</t>
  </si>
  <si>
    <t>E29</t>
  </si>
  <si>
    <t>E33</t>
  </si>
  <si>
    <t>E35 - E39</t>
  </si>
  <si>
    <t>E40 - E44</t>
  </si>
  <si>
    <t>APR DRG version 40. Four character value consisting of a 3-digit base DRG code followed by a 1-digit severity of illness. When determining the applicable APR DRG code for a discharge, users should confirm that they are using the same APR DRG version as Wyoming Medicaid.</t>
  </si>
  <si>
    <t>If the patient is less than one year old, a value of zero should be entered. This field is used in the determination of the applicable DRG service line adjustor. If the age at first date of service is less than the age cut-off shown in E31, then the pediatric service line adjustor applies. Otherwise, the adult service line adjustor applies.</t>
  </si>
  <si>
    <t>E15 - E22</t>
  </si>
  <si>
    <t>Based on the APR DRG entered in cell E13; values are taken from the worksheet "DRG Table."</t>
  </si>
  <si>
    <t xml:space="preserve">Based on the Provider Medicaid ID in cell E12; values are taken from worksheet "Provider Table." </t>
  </si>
  <si>
    <t>The single, maximum policy adjustor is equal to the highest of cells E19 and E20  and applied to the pre-transfer DRG base payment.</t>
  </si>
  <si>
    <t>A Transfer Base Payment is only calculated if the value in cell E9 is "Yes." This indicates the discharge status is one included in the transfer policy. The Transfer Base Payment is calculated as a per diem, dividing Pre-Transfer Base Payment by the average length of stay in cell E21.</t>
  </si>
  <si>
    <t>E50</t>
  </si>
  <si>
    <t>The calculated capital payment for the claim. This is only applicable on participating rehabilitation claims.</t>
  </si>
  <si>
    <t>The calculated payment for the claim equals the allowed amount less third party payments, and includes a day capital add-on adjustment only for rehabilitation claims.</t>
  </si>
  <si>
    <t>Liver Transplant and/or Intestinal Transplant</t>
  </si>
  <si>
    <t>Heart and/or Lung Transplant</t>
  </si>
  <si>
    <t>Tracheostomy with MV &gt;96 Hours with Extensive Procedure</t>
  </si>
  <si>
    <t>Tracheostomy with MV &gt;96 Hours without Extensive Procedure</t>
  </si>
  <si>
    <t>Pancreas Transplant</t>
  </si>
  <si>
    <t>007-1</t>
  </si>
  <si>
    <t>Allogeneic Bone Marrow Transplant</t>
  </si>
  <si>
    <t>007-2</t>
  </si>
  <si>
    <t>007-3</t>
  </si>
  <si>
    <t>007-4</t>
  </si>
  <si>
    <t>008-1</t>
  </si>
  <si>
    <t>Autologous Bone Marrow Transplant</t>
  </si>
  <si>
    <t>008-2</t>
  </si>
  <si>
    <t>008-3</t>
  </si>
  <si>
    <t>008-4</t>
  </si>
  <si>
    <t>009-1</t>
  </si>
  <si>
    <t>Extracorporeal Membrane Oxygenation (ECMO)</t>
  </si>
  <si>
    <t>009-2</t>
  </si>
  <si>
    <t>009-3</t>
  </si>
  <si>
    <t>009-4</t>
  </si>
  <si>
    <t>011-1</t>
  </si>
  <si>
    <t>Chimeric Antigen Receptor (Car) T-Cell and Other Immunotherapies</t>
  </si>
  <si>
    <t>011-2</t>
  </si>
  <si>
    <t>011-3</t>
  </si>
  <si>
    <t>011-4</t>
  </si>
  <si>
    <t>Open Craniotomy for Trauma</t>
  </si>
  <si>
    <t>Open Craniotomy Except Trauma</t>
  </si>
  <si>
    <t>Ventricular Shunt Procedures</t>
  </si>
  <si>
    <t>Spinal Procedures</t>
  </si>
  <si>
    <t>Open Extracranial Vascular Procedures</t>
  </si>
  <si>
    <t>Other Nervous System and Related Procedures</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</si>
  <si>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</si>
  <si>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</si>
  <si>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</si>
  <si>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</si>
  <si>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</si>
  <si>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</si>
  <si>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</si>
  <si>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</si>
  <si>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</si>
  <si>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</si>
  <si>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</si>
  <si>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</si>
  <si>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</si>
  <si>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</si>
  <si>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</si>
  <si>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Spinal Disorders and Injuries</t>
  </si>
  <si>
    <t>Nervous System Malignancy</t>
  </si>
  <si>
    <t>Degenerative Nervous System Disorders Except Multiple Sclerosis</t>
  </si>
  <si>
    <t>Multiple Sclerosis, Other Demyelinating Disease and Inflammatory Neuropathies</t>
  </si>
  <si>
    <t>Intracranial Hemorrhage</t>
  </si>
  <si>
    <t>CVA and Precerebral Occlusion with Infarction</t>
  </si>
  <si>
    <t>Nonspecific CVA and Precerebral Occlusion without Infarction</t>
  </si>
  <si>
    <t>Transient Ischemia</t>
  </si>
  <si>
    <t>Peripheral, Cranial and Autonomic Nerve Disorders</t>
  </si>
  <si>
    <t>Bacterial and Tuberculous Infections of Nervous System</t>
  </si>
  <si>
    <t>Non-Bacterial Infections of Nervous System Except Viral Meningitis</t>
  </si>
  <si>
    <t>Viral Meningitis</t>
  </si>
  <si>
    <t>Alteration in Consciousness</t>
  </si>
  <si>
    <t>Seizure</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</si>
  <si>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</si>
  <si>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</si>
  <si>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</si>
  <si>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</si>
  <si>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Other Disorders of Nervous System</t>
  </si>
  <si>
    <t>059-1</t>
  </si>
  <si>
    <t>Anoxic and Other Severe Brain Damage</t>
  </si>
  <si>
    <t>059-2</t>
  </si>
  <si>
    <t>059-3</t>
  </si>
  <si>
    <t>059-4</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</si>
  <si>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</si>
  <si>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</si>
  <si>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</si>
  <si>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</si>
  <si>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</si>
  <si>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</si>
  <si>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</si>
  <si>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</si>
  <si>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</si>
  <si>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</si>
  <si>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Infections of Upper Respiratory Tract</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</si>
  <si>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</si>
  <si>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</si>
  <si>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</si>
  <si>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</si>
  <si>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</si>
  <si>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Cystic Fibrosis - Pulmonary Disease</t>
  </si>
  <si>
    <t>Bpd and Other Chronic Respiratory Diseases Arising in Perinatal Period</t>
  </si>
  <si>
    <t>Respiratory Failure</t>
  </si>
  <si>
    <t>Pulmonary Embolism</t>
  </si>
  <si>
    <t>Major Chest and Respiratory Trauma</t>
  </si>
  <si>
    <t>Respiratory Malignancy</t>
  </si>
  <si>
    <t>Major Respiratory Infections and Inflammations</t>
  </si>
  <si>
    <t>Bronchiolitis and RSV Pneumonia</t>
  </si>
  <si>
    <t>Other Pneumonia</t>
  </si>
  <si>
    <t>Chronic Obstructive Pulmonary Disease</t>
  </si>
  <si>
    <t>Asthma</t>
  </si>
  <si>
    <t>Interstitial and Alveolar Lung Diseases</t>
  </si>
  <si>
    <t>Other Respiratory Diagnoses Except Signs, Symptoms and Miscellaneous Diagnoses</t>
  </si>
  <si>
    <t>Respiratory Signs, Symptoms and Miscellaneous Diagnoses</t>
  </si>
  <si>
    <t>145-1</t>
  </si>
  <si>
    <t>Acute Bronchitis and Related Symptoms</t>
  </si>
  <si>
    <t>145-2</t>
  </si>
  <si>
    <t>145-3</t>
  </si>
  <si>
    <t>145-4</t>
  </si>
  <si>
    <t>Major Cardiothoracic Repair of Heart Anomaly</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</si>
  <si>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</si>
  <si>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</si>
  <si>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</si>
  <si>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</si>
  <si>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</si>
  <si>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</si>
  <si>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Major Abdominal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</si>
  <si>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</si>
  <si>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</si>
  <si>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</si>
  <si>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</si>
  <si>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</si>
  <si>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</si>
  <si>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178-1</t>
  </si>
  <si>
    <t>External Heart Assist Systems</t>
  </si>
  <si>
    <t>178-2</t>
  </si>
  <si>
    <t>178-3</t>
  </si>
  <si>
    <t>178-4</t>
  </si>
  <si>
    <t>179-1</t>
  </si>
  <si>
    <t>Defibrillator Implants</t>
  </si>
  <si>
    <t>179-2</t>
  </si>
  <si>
    <t>179-3</t>
  </si>
  <si>
    <t>179-4</t>
  </si>
  <si>
    <t>Other Circulatory System Procedures</t>
  </si>
  <si>
    <t>181-1</t>
  </si>
  <si>
    <t>Lower Extremity Arterial Procedures</t>
  </si>
  <si>
    <t>181-2</t>
  </si>
  <si>
    <t>181-3</t>
  </si>
  <si>
    <t>181-4</t>
  </si>
  <si>
    <t>182-1</t>
  </si>
  <si>
    <t>Other Peripheral Vascular and Related Procedures</t>
  </si>
  <si>
    <t>182-2</t>
  </si>
  <si>
    <t>182-3</t>
  </si>
  <si>
    <t>182-4</t>
  </si>
  <si>
    <t>183-1</t>
  </si>
  <si>
    <t>Percutaneous Structural Cardiac Procedures</t>
  </si>
  <si>
    <t>183-2</t>
  </si>
  <si>
    <t>183-3</t>
  </si>
  <si>
    <t>183-4</t>
  </si>
  <si>
    <t>Acute Myocardial Infarction</t>
  </si>
  <si>
    <t>Cardiac Catheterization for Coronary Artery Disease</t>
  </si>
  <si>
    <t>Cardiac Catheterization for Other Non-Coronary Conditions</t>
  </si>
  <si>
    <t>Acute and Subacute Endocarditis</t>
  </si>
  <si>
    <t>Heart Failure</t>
  </si>
  <si>
    <t>Cardiac Arrest and Shock</t>
  </si>
  <si>
    <t>Peripheral and Other Vascular Disorders</t>
  </si>
  <si>
    <t>Angina Pectoris and Coronary Atherosclerosis</t>
  </si>
  <si>
    <t>Hypertension</t>
  </si>
  <si>
    <t>Cardiac Structural and Valvular Disorders</t>
  </si>
  <si>
    <t>Cardiac Arrhythmia and Conduction Disorders</t>
  </si>
  <si>
    <t>Chest Pain</t>
  </si>
  <si>
    <t>Syncope and Collapse</t>
  </si>
  <si>
    <t>Cardiomyopathy</t>
  </si>
  <si>
    <t>Malfunction, Reaction, Complication of Cardiac or Vascular Device or Procedure</t>
  </si>
  <si>
    <t>Other Circulatory System Diagnoses</t>
  </si>
  <si>
    <t>Major Stomach, Esophageal and Duodenal Procedures</t>
  </si>
  <si>
    <t>Other Stomach, Esophageal and Duodenal Procedures</t>
  </si>
  <si>
    <t>Other Small and Large Bowel Procedures</t>
  </si>
  <si>
    <t>Peritoneal Adhesiolysis</t>
  </si>
  <si>
    <t>Anal and Perineal Procedures</t>
  </si>
  <si>
    <t>Hernia Procedures Except Inguinal, Femoral and Umbilical</t>
  </si>
  <si>
    <t>Inguinal, Femoral and Umbilical Hernia Procedures</t>
  </si>
  <si>
    <t>Other Digestive System and Abdominal Procedures</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</si>
  <si>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</si>
  <si>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</si>
  <si>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</si>
  <si>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</si>
  <si>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</si>
  <si>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</si>
  <si>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</si>
  <si>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</si>
  <si>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</si>
  <si>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</si>
  <si>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</si>
  <si>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</si>
  <si>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</si>
  <si>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</si>
  <si>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</si>
  <si>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</si>
  <si>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</si>
  <si>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</si>
  <si>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</si>
  <si>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</si>
  <si>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</si>
  <si>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</si>
  <si>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</si>
  <si>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</si>
  <si>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</si>
  <si>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Digestive Malignancy</t>
  </si>
  <si>
    <t>Peptic Ulcer and Gastritis</t>
  </si>
  <si>
    <t>Major Esophageal Disorders</t>
  </si>
  <si>
    <t>Other Esophageal Disorders</t>
  </si>
  <si>
    <t>Diverticulitis and Diverticulosis</t>
  </si>
  <si>
    <t>Inflammatory Bowel Disease</t>
  </si>
  <si>
    <t>Gastrointestinal Vascular Insufficiency</t>
  </si>
  <si>
    <t>Intestinal Obstruction</t>
  </si>
  <si>
    <t>Major Gastrointestinal and Peritoneal Infections</t>
  </si>
  <si>
    <t>Other Gastroenteritis, Nausea and Vomiting</t>
  </si>
  <si>
    <t>Abdominal Pain</t>
  </si>
  <si>
    <t>Malfunction, Reaction and Complication of Gastrointestinal Device or Procedure</t>
  </si>
  <si>
    <t>Other and Unspecified Gastrointestinal Hemorrhage</t>
  </si>
  <si>
    <t>Other Digestive System Diagnoses</t>
  </si>
  <si>
    <t>Major Pancreas, Liver and Shunt Procedures</t>
  </si>
  <si>
    <t>Major Biliary Tract Procedures</t>
  </si>
  <si>
    <t>Cholecystectomy</t>
  </si>
  <si>
    <t>Other Hepatobiliary, Pancreas and Abdominal Procedures</t>
  </si>
  <si>
    <t>Hepatic Coma and Other Major Acute Liver Disorders</t>
  </si>
  <si>
    <t>Alcoholic Liver Disease</t>
  </si>
  <si>
    <t>Malignancy of Hepatobiliary System and Pancreas</t>
  </si>
  <si>
    <t>Disorders of Pancreas Except Malignancy</t>
  </si>
  <si>
    <t>Other Disorders of The Liver</t>
  </si>
  <si>
    <t>Disorders of Gallbladder and Biliary Tract</t>
  </si>
  <si>
    <t>Dorsal and Lumbar Fusion Procedure for Curvature of Back</t>
  </si>
  <si>
    <t>Dorsal and Lumbar Fusion Procedure Except for Curvature of Back</t>
  </si>
  <si>
    <t>Amputation of Lower Limb Except Toes</t>
  </si>
  <si>
    <t>Hip and Femur Fracture Repair</t>
  </si>
  <si>
    <t>Other Significant Hip and Femur Surgery</t>
  </si>
  <si>
    <t>Vertebral and Intervertebral Spinal Procedures Including Disc Procedures</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</si>
  <si>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</si>
  <si>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</si>
  <si>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</si>
  <si>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</si>
  <si>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</si>
  <si>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</si>
  <si>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</si>
  <si>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</si>
  <si>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</si>
  <si>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</si>
  <si>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</si>
  <si>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</si>
  <si>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</si>
  <si>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</si>
  <si>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</si>
  <si>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</si>
  <si>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</si>
  <si>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</si>
  <si>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</si>
  <si>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</si>
  <si>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</si>
  <si>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</si>
  <si>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</si>
  <si>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</si>
  <si>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</si>
  <si>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</si>
  <si>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</si>
  <si>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</si>
  <si>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</si>
  <si>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</si>
  <si>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</si>
  <si>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</si>
  <si>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</si>
  <si>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 of Femur</t>
  </si>
  <si>
    <t>Fracture of Pelvis or Dislocation of Hip</t>
  </si>
  <si>
    <t>Fractures and Dislocations Except Femur, Pelvis and Back</t>
  </si>
  <si>
    <t>Musculoskeletal Malignancy and Pathological Fracture Due to Musculoskeletal Malignancy</t>
  </si>
  <si>
    <t>Osteomyelitis, Septic Arthritis and Other Musculoskeletal Infections</t>
  </si>
  <si>
    <t>Connective Tissue Disorders</t>
  </si>
  <si>
    <t>Other Back and Neck Disorders, Fractures and Injuries</t>
  </si>
  <si>
    <t>Malfunction, Reaction, Complication of Orthopedic Device or Procedure</t>
  </si>
  <si>
    <t>Other Musculoskeletal System and Connective Tissue Diagnoses</t>
  </si>
  <si>
    <t>Skin Graft for Skin and Subcutaneous Tissue Diagnoses</t>
  </si>
  <si>
    <t>Mastectomy Procedures</t>
  </si>
  <si>
    <t>Breast Procedures Except Mastectomy</t>
  </si>
  <si>
    <t>Other Skin, Subcutaneous Tissue and Related Procedures</t>
  </si>
  <si>
    <t>Skin Ulcers</t>
  </si>
  <si>
    <t>Major Skin Disorders</t>
  </si>
  <si>
    <t>Malignant Breast Disorders</t>
  </si>
  <si>
    <t>Cellulitis and Other Skin Infections</t>
  </si>
  <si>
    <t>Contusion, Open Wound and Other Trauma to Skin and Subcutaneous Tissue</t>
  </si>
  <si>
    <t>Other Skin, Subcutaneous Tissue and Breast Disorders</t>
  </si>
  <si>
    <t>Adrenal Procedures</t>
  </si>
  <si>
    <t>Procedures for Obesity</t>
  </si>
  <si>
    <t>Thyroid, Parathyroid and Thyroglossal Procedures</t>
  </si>
  <si>
    <t>Other Procedures for Endocrine, Nutritional and Metabolic Disorders</t>
  </si>
  <si>
    <t>Diabetes</t>
  </si>
  <si>
    <t>Malnutrition, Failure to Thrive and Other Nutritional Disorders</t>
  </si>
  <si>
    <t>Hypovolemia and Related Electrolyte Disorders</t>
  </si>
  <si>
    <t>Inborn Errors of Metabolism</t>
  </si>
  <si>
    <t>Other Endocrine Disorders</t>
  </si>
  <si>
    <t>Other Non-Hypovolemic Electrolyte Disorders</t>
  </si>
  <si>
    <t>426-1</t>
  </si>
  <si>
    <t>Non-Hypovolemic Sodium Disorders</t>
  </si>
  <si>
    <t>426-2</t>
  </si>
  <si>
    <t>426-3</t>
  </si>
  <si>
    <t>426-4</t>
  </si>
  <si>
    <t>427-1</t>
  </si>
  <si>
    <t>Thyroid Disorders</t>
  </si>
  <si>
    <t>427-2</t>
  </si>
  <si>
    <t>427-3</t>
  </si>
  <si>
    <t>427-4</t>
  </si>
  <si>
    <t>Kidney Transplant</t>
  </si>
  <si>
    <t>Major Bladder Procedures</t>
  </si>
  <si>
    <t>Kidney and Urinary Tract Procedures for Malignancy</t>
  </si>
  <si>
    <t>Kidney and Urinary Tract Procedures for Non-Malignancy</t>
  </si>
  <si>
    <t>Renal Dialysis Access Device Procedures</t>
  </si>
  <si>
    <t>Other Bladder Procedures</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</si>
  <si>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</si>
  <si>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</si>
  <si>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</si>
  <si>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</si>
  <si>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</si>
  <si>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</si>
  <si>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</si>
  <si>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</si>
  <si>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469-1</t>
  </si>
  <si>
    <t>Acute Kidney Injury</t>
  </si>
  <si>
    <t>469-2</t>
  </si>
  <si>
    <t>469-3</t>
  </si>
  <si>
    <t>469-4</t>
  </si>
  <si>
    <t>470-1</t>
  </si>
  <si>
    <t>Chronic Kidney Disease</t>
  </si>
  <si>
    <t>470-2</t>
  </si>
  <si>
    <t>470-3</t>
  </si>
  <si>
    <t>470-4</t>
  </si>
  <si>
    <t>Major Male Pelvic Procedures</t>
  </si>
  <si>
    <t>Transurethral Prostatectomy</t>
  </si>
  <si>
    <t>Penis, Testes and Scrotal Procedures</t>
  </si>
  <si>
    <t>Other Male Reproductive System and Related Procedures</t>
  </si>
  <si>
    <t>Malignancy, Male Reproductive System</t>
  </si>
  <si>
    <t>Male Reproductive System Diagnoses Except Malignancy</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</si>
  <si>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</si>
  <si>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</si>
  <si>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</si>
  <si>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</si>
  <si>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Female Reproductive System Reconstructive Procedures</t>
  </si>
  <si>
    <t>Dilation and Curettage for Non-Obstetric Diagnoses</t>
  </si>
  <si>
    <t>Other Female Reproductive System and Related Procedures</t>
  </si>
  <si>
    <t>Uterine and Adnexa Procedures for Leiomyoma</t>
  </si>
  <si>
    <t>Female Reproductive System Malignancy</t>
  </si>
  <si>
    <t>Female Reproductive System Infections</t>
  </si>
  <si>
    <t>Menstrual and Other Female Reproductive System Disorders</t>
  </si>
  <si>
    <t>539-1</t>
  </si>
  <si>
    <t>Cesarean Section with Sterilization</t>
  </si>
  <si>
    <t>539-2</t>
  </si>
  <si>
    <t>539-3</t>
  </si>
  <si>
    <t>539-4</t>
  </si>
  <si>
    <t>Cesarean Section without Sterilization</t>
  </si>
  <si>
    <t>Vaginal Delivery with Sterilization and/or D&amp;C</t>
  </si>
  <si>
    <t>Vaginal Delivery with O.R. Procedure Except Sterilization and/or D&amp;C</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</si>
  <si>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</si>
  <si>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</si>
  <si>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</si>
  <si>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</si>
  <si>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</si>
  <si>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</si>
  <si>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</si>
  <si>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</si>
  <si>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</si>
  <si>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</si>
  <si>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</si>
  <si>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</si>
  <si>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</si>
  <si>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</si>
  <si>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</si>
  <si>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Vaginal Delivery</t>
  </si>
  <si>
    <t>Postpartum and Post Abortion Diagnoses without Procedure</t>
  </si>
  <si>
    <t>Abortion without D&amp;C, Aspiration Curettage or Hysterotomy</t>
  </si>
  <si>
    <t>Antepartum without O.R. Procedure</t>
  </si>
  <si>
    <t>Neonate, Transferred &lt; 5 Days Old, Not Born Here</t>
  </si>
  <si>
    <t>Neonate, Transferred &lt; 5 Days Old,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</si>
  <si>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</si>
  <si>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</si>
  <si>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</si>
  <si>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</si>
  <si>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</si>
  <si>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</si>
  <si>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</si>
  <si>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</si>
  <si>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</si>
  <si>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</si>
  <si>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</si>
  <si>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</si>
  <si>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</si>
  <si>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</si>
  <si>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</si>
  <si>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</si>
  <si>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</si>
  <si>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</si>
  <si>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</si>
  <si>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</si>
  <si>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</si>
  <si>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</si>
  <si>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</si>
  <si>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</si>
  <si>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</si>
  <si>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</si>
  <si>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Splenectomy</t>
  </si>
  <si>
    <t>Other Procedures of Blood and Blood-Forming Organs</t>
  </si>
  <si>
    <t>Major Hematologic or Immunologic Diagnoses Except Sickle Cell Crisis and Coagulation</t>
  </si>
  <si>
    <t>Coagulation and Platelet Disorders</t>
  </si>
  <si>
    <t>Sickle Cell Anemia Crisis</t>
  </si>
  <si>
    <t>Other Anemia and Disorders of Blood and Blood-Forming Organs</t>
  </si>
  <si>
    <t>Major O.R. Procedures for Lymphatic, Hematopoietic or Other Neoplasms</t>
  </si>
  <si>
    <t>Other  O.R. Procedures for Lymphatic, Hematopoietic or Other Neoplasms</t>
  </si>
  <si>
    <t>Acute Leukemia</t>
  </si>
  <si>
    <t>Lymphoma, Myeloma and Non-Acute Leukemia</t>
  </si>
  <si>
    <t>Radiotherapy</t>
  </si>
  <si>
    <t>Lymphatic and Other Malignancies and Neoplasms of Uncertain Behavior</t>
  </si>
  <si>
    <t>695-1</t>
  </si>
  <si>
    <t>Chemotherapy for Acute Leukemia</t>
  </si>
  <si>
    <t>695-2</t>
  </si>
  <si>
    <t>695-3</t>
  </si>
  <si>
    <t>695-4</t>
  </si>
  <si>
    <t>696-1</t>
  </si>
  <si>
    <t>Other Chemotherapy</t>
  </si>
  <si>
    <t>696-2</t>
  </si>
  <si>
    <t>696-3</t>
  </si>
  <si>
    <t>696-4</t>
  </si>
  <si>
    <t>Infectious and Parasitic Diseases Including HIV with O.R. Procedure</t>
  </si>
  <si>
    <t>Post-Operative, Post-Trauma, Other Device Infections with O.R. Procedure</t>
  </si>
  <si>
    <t>Septicemia and Disseminated Infections</t>
  </si>
  <si>
    <t>Post-Operative, Post-Traumatic, Other Device Infections</t>
  </si>
  <si>
    <t>Fever and Inflammatory Conditions</t>
  </si>
  <si>
    <t>Viral Illness</t>
  </si>
  <si>
    <t>Other Infectious and Parasitic Diseases</t>
  </si>
  <si>
    <t>Mental Illness Diagnosis with O.R. Procedure</t>
  </si>
  <si>
    <t>Schizophrenia</t>
  </si>
  <si>
    <t>Major Depressive Disorders and Other or Unspecified Psychoses</t>
  </si>
  <si>
    <t>Disorders of Personality and Impulse Control</t>
  </si>
  <si>
    <t>Bipolar Disorders</t>
  </si>
  <si>
    <t>Depression Except Major Depressive Disorder</t>
  </si>
  <si>
    <t>Adjustment Disorders and Neuroses Except Depressive Diagnoses</t>
  </si>
  <si>
    <t>Acute Anxiety and Delirium States</t>
  </si>
  <si>
    <t>Organic Mental Health Disturbances</t>
  </si>
  <si>
    <t>Behavioral Disorders</t>
  </si>
  <si>
    <t>Eating Disorders</t>
  </si>
  <si>
    <t>Other Mental Health Disorders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</si>
  <si>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</si>
  <si>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</si>
  <si>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</si>
  <si>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</si>
  <si>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</si>
  <si>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</si>
  <si>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</si>
  <si>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</si>
  <si>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</si>
  <si>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</si>
  <si>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</si>
  <si>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</si>
  <si>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</si>
  <si>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</si>
  <si>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</si>
  <si>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</si>
  <si>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</si>
  <si>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</si>
  <si>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</si>
  <si>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</si>
  <si>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</si>
  <si>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</si>
  <si>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</si>
  <si>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</si>
  <si>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</si>
  <si>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</si>
  <si>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Allergic Reactions</t>
  </si>
  <si>
    <t>Poisoning of Medicinal Agents</t>
  </si>
  <si>
    <t>Other Complications of Treatment</t>
  </si>
  <si>
    <t>Other Injury, Poisoning and Toxic Effect Diagnoses</t>
  </si>
  <si>
    <t>Toxic Effects of Non-Medicinal Substances</t>
  </si>
  <si>
    <t>817-1</t>
  </si>
  <si>
    <t>Intentional Self-Harm and Attempted Suicide</t>
  </si>
  <si>
    <t>817-2</t>
  </si>
  <si>
    <t>817-3</t>
  </si>
  <si>
    <t>817-4</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</si>
  <si>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</si>
  <si>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</si>
  <si>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</si>
  <si>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</si>
  <si>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</si>
  <si>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Rehabilitation</t>
  </si>
  <si>
    <t>Signs, Symptoms and Other Factors Influencing Health Status</t>
  </si>
  <si>
    <t>Other Aftercare and Convalescence</t>
  </si>
  <si>
    <t>Neonatal Aftercare</t>
  </si>
  <si>
    <t>HIV with Multiple Major HIV Related Conditions</t>
  </si>
  <si>
    <t>HIV with Major HIV Related Condition</t>
  </si>
  <si>
    <t>HIV with Multiple Significant HIV Related Conditions</t>
  </si>
  <si>
    <t>HIV with One Significant HIV Condition or without Significant Related Conditions</t>
  </si>
  <si>
    <t>Craniotomy for Multiple Significant Trauma</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</si>
  <si>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</si>
  <si>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</si>
  <si>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</si>
  <si>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</si>
  <si>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</si>
  <si>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</si>
  <si>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955-0</t>
  </si>
  <si>
    <t>Principal Diagnosis Invalid As Discharge Diagnosis</t>
  </si>
  <si>
    <t>956-0</t>
  </si>
  <si>
    <t>Ungroupable</t>
  </si>
  <si>
    <t>Pediatric Transplant</t>
  </si>
  <si>
    <t>Adult Transplant</t>
  </si>
  <si>
    <t>Pediatric Misc</t>
  </si>
  <si>
    <t>Adult Misc</t>
  </si>
  <si>
    <t>Adult Resp</t>
  </si>
  <si>
    <t>Adult Circulatory</t>
  </si>
  <si>
    <t>Adult Gastroent</t>
  </si>
  <si>
    <t>Normal Newborn</t>
  </si>
  <si>
    <t>Pediatric Mental Health</t>
  </si>
  <si>
    <t>Adult Mental Health</t>
  </si>
  <si>
    <t>Pediatric Substance Abuse</t>
  </si>
  <si>
    <t>Adult Substance Abuse</t>
  </si>
  <si>
    <t>Wyoming Department of Health</t>
  </si>
  <si>
    <t>This calculator spreadsheet is intended to be helpful to users, but it cannot capture all the editing and pricing complexity of the Wyoming Benefits Management System (BMS). In cases of difference, the BMS claims processing system is correct.</t>
  </si>
  <si>
    <t xml:space="preserve">Based on the Provider Medicaid ID  in cell E12; values are taken from worksheet "Provider Table." </t>
  </si>
  <si>
    <t>UB-04 Field Locator (FL) 47 minus FL 48</t>
  </si>
  <si>
    <r>
      <t xml:space="preserve">Hospitals do not need to submit APR DRG codes on their claims when billing Wyoming Medicaid. However, users of this DRG calculator must identify and enter the appropriate APR DRG to estimate reimbursement. Some hospitals may choose to purchase APR DRG grouping software from 3M Health Information Systems that allows for claim-specific APR DRG identification. Users may visit </t>
    </r>
    <r>
      <rPr>
        <u/>
        <sz val="10"/>
        <color rgb="FF0000FF"/>
        <rFont val="Arial"/>
        <family val="2"/>
      </rPr>
      <t>www.aprdrgassign.com</t>
    </r>
    <r>
      <rPr>
        <sz val="10"/>
        <color theme="1"/>
        <rFont val="Arial"/>
        <family val="2"/>
      </rPr>
      <t xml:space="preserve"> to obtain DRG assignment. Hospitals may visit </t>
    </r>
    <r>
      <rPr>
        <u/>
        <sz val="10"/>
        <color rgb="FF0000FF"/>
        <rFont val="Arial"/>
        <family val="2"/>
      </rPr>
      <t>https://wyomingmedicaid.com/portal/Diagnosis-Related-Grouping</t>
    </r>
    <r>
      <rPr>
        <sz val="10"/>
        <color theme="1"/>
        <rFont val="Arial"/>
        <family val="2"/>
      </rPr>
      <t xml:space="preserve"> to obtain more information, including log in information for this 3M website.</t>
    </r>
  </si>
  <si>
    <t>Allowed amount is also referred to as the "price" or Medicaid benefit amount. This amount is equal to Medicaid payment before considering third party liability.</t>
  </si>
  <si>
    <r>
      <t>3. This spreadsheet includes data owned and licensed by the 3M</t>
    </r>
    <r>
      <rPr>
        <vertAlign val="superscript"/>
        <sz val="10"/>
        <color rgb="FF000000"/>
        <rFont val="Arial Narrow"/>
        <family val="2"/>
      </rPr>
      <t>TM</t>
    </r>
    <r>
      <rPr>
        <sz val="10"/>
        <color indexed="8"/>
        <rFont val="Arial Narrow"/>
        <family val="2"/>
      </rPr>
      <t xml:space="preserve"> Company. All copyrights in and to the 3M</t>
    </r>
    <r>
      <rPr>
        <vertAlign val="superscript"/>
        <sz val="9"/>
        <color rgb="FF000000"/>
        <rFont val="Arial Narrow"/>
        <family val="2"/>
      </rPr>
      <t>TM</t>
    </r>
    <r>
      <rPr>
        <sz val="10"/>
        <color indexed="8"/>
        <rFont val="Arial Narrow"/>
        <family val="2"/>
      </rPr>
      <t xml:space="preserve"> data are owned by 3M</t>
    </r>
    <r>
      <rPr>
        <vertAlign val="superscript"/>
        <sz val="10"/>
        <color rgb="FF000000"/>
        <rFont val="Arial Narrow"/>
        <family val="2"/>
      </rPr>
      <t>TM</t>
    </r>
    <r>
      <rPr>
        <sz val="10"/>
        <color indexed="8"/>
        <rFont val="Arial Narrow"/>
        <family val="2"/>
      </rPr>
      <t>. All rights reserved.</t>
    </r>
  </si>
  <si>
    <r>
      <t>1. DRG average length of stay and relative weights for APR-DRG Version 40 were calculated by 3M</t>
    </r>
    <r>
      <rPr>
        <vertAlign val="superscript"/>
        <sz val="10"/>
        <rFont val="Arial Narrow"/>
        <family val="2"/>
      </rPr>
      <t>TM</t>
    </r>
    <r>
      <rPr>
        <sz val="10"/>
        <rFont val="Arial Narrow"/>
        <family val="2"/>
      </rPr>
      <t xml:space="preserve"> Health Information Systems using a large national medical claim dataset.</t>
    </r>
  </si>
  <si>
    <t>3. The cost-to-charge ratio for non-participating hospitals equals [(Total Costs) / (Total Charges)] on claims from participating out-of-state hospitals with date of discharge in state fiscal year 2023.</t>
  </si>
  <si>
    <t xml:space="preserve">1. Provider specific cost-to-charge ratios(CCRs) were calculated from the 2023 Qualified Rate Adjustment Payment Analysis. </t>
  </si>
  <si>
    <t>Implement APR-DRG v.40 with updated DRGs, provider values and capital logic</t>
  </si>
  <si>
    <t>IF E42 = "Yes" Then (E41-E39), Else "N/A"</t>
  </si>
  <si>
    <t>FINAL MEDICAID ALLOWED AMOUNT</t>
  </si>
  <si>
    <t>Rehab capital per diem add-on</t>
  </si>
  <si>
    <t>IF Rehab and participating hospital Then Lesser of (E8*Rehab Capital Day Rate) or Max Cap Amt per Admission) Else 0. Non-participating (all other) Cap Amt is always 0.</t>
  </si>
  <si>
    <t>IF (E46-E48) &gt; 0, Then E46-E48+E49, Else 0</t>
  </si>
  <si>
    <t>IF DRG payment And (E41-E39) &gt; E29, "Yes", Else "No"</t>
  </si>
  <si>
    <t>Final Medicaid Allowed amount</t>
  </si>
  <si>
    <t>Rehab Capital Per Diem Add-on</t>
  </si>
  <si>
    <t>E49</t>
  </si>
  <si>
    <t>Used for look-ups to the provider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</si>
</sst>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
    <numFmt numFmtId="167" formatCode="0.0"/>
    <numFmt numFmtId="168" formatCode="0.0_);[Red]\(0.0\)"/>
    <numFmt numFmtId="169" formatCode="#,##0.0000_);\(#,##0.0000\)"/>
  </numFmts>
  <fonts count="42">
    <font>
      <sz val="11"/>
      <color theme="1"/>
      <name val="Calibri"/>
      <family val="2"/>
      <scheme val="minor"/>
    </font>
    <font>
      <sz val="10"/>
      <color theme="1"/>
      <name val="Arial"/>
      <family val="2"/>
    </font>
    <font>
      <sz val="11"/>
      <color theme="1"/>
      <name val="Calibri"/>
      <family val="2"/>
      <scheme val="minor"/>
    </font>
    <font>
      <sz val="10"/>
      <name val="Arial"/>
      <family val="2"/>
    </font>
    <font>
      <sz val="10"/>
      <name val="Arial"/>
      <family val="2"/>
    </font>
    <font>
      <b/>
      <sz val="10"/>
      <color rgb="FFFF0000"/>
      <name val="Arial"/>
      <family val="2"/>
    </font>
    <font>
      <b/>
      <sz val="10"/>
      <color theme="1"/>
      <name val="Arial"/>
      <family val="2"/>
    </font>
    <font>
      <sz val="10"/>
      <color theme="1"/>
      <name val="Arial"/>
      <family val="2"/>
    </font>
    <font>
      <sz val="10"/>
      <name val="Arial Narrow"/>
      <family val="2"/>
    </font>
    <font>
      <b/>
      <sz val="10"/>
      <name val="Arial"/>
      <family val="2"/>
    </font>
    <font>
      <sz val="11"/>
      <color theme="1"/>
      <name val="Arial Narrow"/>
      <family val="2"/>
    </font>
    <font>
      <sz val="11"/>
      <color theme="1"/>
      <name val="Arial"/>
      <family val="2"/>
    </font>
    <font>
      <b/>
      <sz val="11"/>
      <color theme="0"/>
      <name val="Arial"/>
      <family val="2"/>
    </font>
    <font>
      <sz val="10"/>
      <color indexed="8"/>
      <name val="Arial Narrow"/>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sz val="9"/>
      <color theme="1"/>
      <name val="Arial"/>
      <family val="2"/>
    </font>
    <font>
      <b/>
      <sz val="10"/>
      <color rgb="FF70AD47"/>
      <name val="Arial"/>
      <family val="2"/>
    </font>
    <font>
      <sz val="10"/>
      <color indexed="8"/>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indexed="9"/>
      <name val="Arial"/>
      <family val="2"/>
    </font>
    <font>
      <sz val="10"/>
      <color indexed="9"/>
      <name val="Arial"/>
      <family val="2"/>
    </font>
    <font>
      <sz val="11"/>
      <color theme="1"/>
      <name val="Arial"/>
      <family val="2"/>
      <charset val="2"/>
    </font>
    <font>
      <sz val="20"/>
      <color theme="1" tint="0.249977111117893"/>
      <name val="Arial"/>
      <family val="2"/>
    </font>
    <font>
      <u/>
      <sz val="11"/>
      <color theme="10"/>
      <name val="Calibri"/>
      <family val="2"/>
      <scheme val="minor"/>
    </font>
    <font>
      <sz val="11"/>
      <name val="Arial"/>
      <family val="2"/>
    </font>
    <font>
      <sz val="9"/>
      <name val="Arial"/>
      <family val="2"/>
    </font>
    <font>
      <sz val="10"/>
      <color rgb="FFFF0000"/>
      <name val="Arial"/>
      <family val="2"/>
    </font>
    <font>
      <b/>
      <sz val="16"/>
      <color theme="1"/>
      <name val="Arial"/>
      <family val="2"/>
    </font>
    <font>
      <u/>
      <sz val="10"/>
      <color rgb="FF0000FF"/>
      <name val="Arial"/>
      <family val="2"/>
    </font>
    <font>
      <vertAlign val="superscript"/>
      <sz val="9"/>
      <color rgb="FF000000"/>
      <name val="Arial Narrow"/>
      <family val="2"/>
    </font>
    <font>
      <vertAlign val="superscript"/>
      <sz val="10"/>
      <color rgb="FF000000"/>
      <name val="Arial Narrow"/>
      <family val="2"/>
    </font>
    <font>
      <vertAlign val="superscript"/>
      <sz val="10"/>
      <name val="Arial Narrow"/>
      <family val="2"/>
    </font>
  </fonts>
  <fills count="13">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6600"/>
        <bgColor indexed="64"/>
      </patternFill>
    </fill>
    <fill>
      <patternFill patternType="solid">
        <fgColor theme="0" tint="-0.14999847407452621"/>
        <bgColor indexed="64"/>
      </patternFill>
    </fill>
    <fill>
      <patternFill patternType="solid">
        <fgColor theme="4" tint="0.59999389629810485"/>
        <bgColor rgb="FFC0C0C0"/>
      </patternFill>
    </fill>
    <fill>
      <patternFill patternType="solid">
        <fgColor rgb="FF70AD47"/>
        <bgColor indexed="64"/>
      </patternFill>
    </fill>
    <fill>
      <patternFill patternType="solid">
        <fgColor theme="5" tint="-0.249977111117893"/>
        <bgColor indexed="64"/>
      </patternFill>
    </fill>
    <fill>
      <patternFill patternType="solid">
        <fgColor theme="2" tint="-0.74999237037263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theme="0"/>
      </right>
      <top style="thin">
        <color indexed="64"/>
      </top>
      <bottom style="thin">
        <color auto="1"/>
      </bottom>
      <diagonal/>
    </border>
    <border>
      <left style="thin">
        <color theme="0"/>
      </left>
      <right style="thin">
        <color theme="0"/>
      </right>
      <top style="thin">
        <color indexed="64"/>
      </top>
      <bottom style="thin">
        <color auto="1"/>
      </bottom>
      <diagonal/>
    </border>
    <border>
      <left style="thin">
        <color theme="0"/>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theme="0"/>
      </right>
      <top style="thin">
        <color indexed="64"/>
      </top>
      <bottom style="thin">
        <color auto="1"/>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bottom/>
      <diagonal/>
    </border>
  </borders>
  <cellStyleXfs count="11">
    <xf numFmtId="0" fontId="0" fillId="0" borderId="0"/>
    <xf numFmtId="44" fontId="2"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9" fontId="2" fillId="0" borderId="0" applyFont="0" applyFill="0" applyBorder="0" applyAlignment="0" applyProtection="0"/>
    <xf numFmtId="0" fontId="33" fillId="0" borderId="0" applyNumberFormat="0" applyFill="0" applyBorder="0" applyAlignment="0" applyProtection="0"/>
  </cellStyleXfs>
  <cellXfs count="328">
    <xf numFmtId="0" fontId="0" fillId="0" borderId="0" xfId="0"/>
    <xf numFmtId="0" fontId="10" fillId="0" borderId="0" xfId="0" applyFont="1"/>
    <xf numFmtId="0" fontId="10" fillId="0" borderId="0" xfId="0" applyFont="1" applyBorder="1"/>
    <xf numFmtId="0" fontId="0" fillId="0" borderId="0" xfId="0" applyAlignment="1">
      <alignment horizontal="center"/>
    </xf>
    <xf numFmtId="0" fontId="8" fillId="0" borderId="0" xfId="0" applyFont="1"/>
    <xf numFmtId="0" fontId="11" fillId="0" borderId="2" xfId="0" applyFont="1" applyBorder="1"/>
    <xf numFmtId="0" fontId="10" fillId="0" borderId="0" xfId="0" applyFont="1" applyBorder="1" applyAlignment="1">
      <alignment horizontal="center"/>
    </xf>
    <xf numFmtId="0" fontId="11" fillId="0" borderId="0" xfId="0" applyFont="1"/>
    <xf numFmtId="0" fontId="17" fillId="0" borderId="0" xfId="0" applyFont="1" applyAlignment="1">
      <alignment wrapText="1"/>
    </xf>
    <xf numFmtId="0" fontId="11" fillId="5" borderId="20" xfId="0" applyFont="1" applyFill="1" applyBorder="1"/>
    <xf numFmtId="0" fontId="11" fillId="5" borderId="0" xfId="0" applyFont="1" applyFill="1" applyBorder="1"/>
    <xf numFmtId="0" fontId="11" fillId="5" borderId="7" xfId="0" applyFont="1" applyFill="1" applyBorder="1"/>
    <xf numFmtId="0" fontId="19" fillId="5" borderId="20" xfId="0" applyFont="1" applyFill="1" applyBorder="1"/>
    <xf numFmtId="0" fontId="19" fillId="5" borderId="20" xfId="0" applyFont="1" applyFill="1" applyBorder="1" applyAlignment="1">
      <alignment horizontal="left"/>
    </xf>
    <xf numFmtId="0" fontId="7" fillId="0" borderId="17" xfId="0" applyFont="1" applyFill="1" applyBorder="1" applyAlignment="1">
      <alignment horizontal="center" vertical="top"/>
    </xf>
    <xf numFmtId="0" fontId="4" fillId="0" borderId="17" xfId="0" applyFont="1" applyFill="1" applyBorder="1" applyAlignment="1">
      <alignment horizontal="center" vertical="top"/>
    </xf>
    <xf numFmtId="0" fontId="7" fillId="0" borderId="17" xfId="0" applyFont="1" applyBorder="1" applyAlignment="1">
      <alignment horizontal="center" vertical="top"/>
    </xf>
    <xf numFmtId="0" fontId="7" fillId="0" borderId="17" xfId="0" applyFont="1" applyBorder="1" applyAlignment="1">
      <alignment horizontal="center" vertical="top" wrapText="1"/>
    </xf>
    <xf numFmtId="0" fontId="0" fillId="0" borderId="0" xfId="0" applyAlignment="1">
      <alignment vertical="center"/>
    </xf>
    <xf numFmtId="0" fontId="14" fillId="0" borderId="0" xfId="0" applyFont="1" applyFill="1" applyAlignment="1">
      <alignment vertical="center"/>
    </xf>
    <xf numFmtId="0" fontId="7" fillId="5" borderId="20" xfId="0" applyFont="1" applyFill="1" applyBorder="1" applyAlignment="1">
      <alignment horizontal="left" wrapText="1"/>
    </xf>
    <xf numFmtId="0" fontId="7" fillId="5" borderId="0" xfId="0" applyFont="1" applyFill="1" applyBorder="1" applyAlignment="1">
      <alignment horizontal="left" wrapText="1"/>
    </xf>
    <xf numFmtId="0" fontId="7" fillId="5" borderId="7" xfId="0" applyFont="1" applyFill="1" applyBorder="1" applyAlignment="1">
      <alignment horizontal="left" wrapText="1"/>
    </xf>
    <xf numFmtId="0" fontId="11" fillId="5" borderId="0" xfId="0" applyFont="1" applyFill="1" applyBorder="1" applyAlignment="1">
      <alignment horizontal="center"/>
    </xf>
    <xf numFmtId="0" fontId="11" fillId="5" borderId="7" xfId="0" applyFont="1" applyFill="1" applyBorder="1" applyAlignment="1">
      <alignment horizontal="center"/>
    </xf>
    <xf numFmtId="1" fontId="3" fillId="2" borderId="1" xfId="2" applyNumberFormat="1" applyFont="1" applyFill="1" applyBorder="1" applyAlignment="1" applyProtection="1">
      <alignment horizontal="left" vertical="center"/>
    </xf>
    <xf numFmtId="0" fontId="3" fillId="2" borderId="2" xfId="2" applyFont="1" applyFill="1" applyBorder="1" applyAlignment="1" applyProtection="1">
      <alignment horizontal="center" vertical="center"/>
    </xf>
    <xf numFmtId="164" fontId="23" fillId="2" borderId="2" xfId="3" applyNumberFormat="1" applyFont="1" applyFill="1" applyBorder="1" applyAlignment="1" applyProtection="1">
      <alignment horizontal="center" vertical="center"/>
    </xf>
    <xf numFmtId="0" fontId="3" fillId="2" borderId="3" xfId="2" applyFont="1" applyFill="1" applyBorder="1" applyAlignment="1" applyProtection="1">
      <alignment horizontal="center" vertical="center" wrapText="1"/>
    </xf>
    <xf numFmtId="0" fontId="3" fillId="0" borderId="0" xfId="2" applyFont="1" applyFill="1" applyAlignment="1" applyProtection="1">
      <alignment wrapText="1"/>
      <protection locked="0"/>
    </xf>
    <xf numFmtId="0" fontId="3" fillId="0" borderId="0" xfId="2" applyFont="1" applyFill="1" applyProtection="1">
      <protection locked="0"/>
    </xf>
    <xf numFmtId="1" fontId="3" fillId="2" borderId="4" xfId="2" applyNumberFormat="1" applyFont="1" applyFill="1" applyBorder="1" applyAlignment="1" applyProtection="1">
      <alignment horizontal="left" vertical="center"/>
    </xf>
    <xf numFmtId="0" fontId="27" fillId="7" borderId="0" xfId="2" applyFont="1" applyFill="1" applyBorder="1" applyAlignment="1" applyProtection="1">
      <alignment vertical="center"/>
    </xf>
    <xf numFmtId="0" fontId="24" fillId="7" borderId="0" xfId="2" applyFont="1" applyFill="1" applyBorder="1" applyAlignment="1" applyProtection="1">
      <alignment horizontal="center" vertical="center"/>
    </xf>
    <xf numFmtId="164" fontId="28" fillId="7" borderId="0" xfId="3" applyNumberFormat="1" applyFont="1" applyFill="1" applyBorder="1" applyAlignment="1" applyProtection="1">
      <alignment horizontal="left" vertical="center"/>
    </xf>
    <xf numFmtId="0" fontId="24" fillId="7" borderId="7" xfId="2" applyFont="1" applyFill="1" applyBorder="1" applyAlignment="1" applyProtection="1">
      <alignment horizontal="center" vertical="center" wrapText="1"/>
    </xf>
    <xf numFmtId="0" fontId="28" fillId="0" borderId="0" xfId="2" applyFont="1" applyFill="1" applyAlignment="1" applyProtection="1">
      <alignment wrapText="1"/>
      <protection locked="0"/>
    </xf>
    <xf numFmtId="0" fontId="6" fillId="6" borderId="8" xfId="2" applyFont="1" applyFill="1" applyBorder="1" applyAlignment="1" applyProtection="1">
      <alignment horizontal="left" vertical="center"/>
    </xf>
    <xf numFmtId="0" fontId="29" fillId="6" borderId="8" xfId="2" applyFont="1" applyFill="1" applyBorder="1" applyAlignment="1" applyProtection="1">
      <alignment horizontal="left" vertical="center"/>
    </xf>
    <xf numFmtId="0" fontId="3" fillId="6" borderId="5" xfId="2" applyFont="1" applyFill="1" applyBorder="1" applyAlignment="1" applyProtection="1">
      <alignment horizontal="center" vertical="center"/>
    </xf>
    <xf numFmtId="164" fontId="30" fillId="6" borderId="8" xfId="3" applyNumberFormat="1" applyFont="1" applyFill="1" applyBorder="1" applyAlignment="1" applyProtection="1">
      <alignment horizontal="left" vertical="center"/>
    </xf>
    <xf numFmtId="0" fontId="3" fillId="6" borderId="11" xfId="2" applyFont="1" applyFill="1" applyBorder="1" applyAlignment="1" applyProtection="1">
      <alignment horizontal="left" vertical="center" wrapText="1"/>
    </xf>
    <xf numFmtId="0" fontId="24" fillId="0" borderId="0" xfId="2" applyFont="1" applyFill="1" applyAlignment="1" applyProtection="1">
      <alignment wrapText="1"/>
      <protection locked="0"/>
    </xf>
    <xf numFmtId="0" fontId="3" fillId="5" borderId="0" xfId="2" applyFont="1" applyFill="1" applyBorder="1" applyAlignment="1" applyProtection="1">
      <alignment horizontal="left" vertical="center"/>
    </xf>
    <xf numFmtId="0" fontId="3" fillId="4" borderId="0" xfId="2" applyFont="1" applyFill="1" applyAlignment="1" applyProtection="1">
      <alignment horizontal="center"/>
      <protection locked="0"/>
    </xf>
    <xf numFmtId="0" fontId="3" fillId="5" borderId="7" xfId="2" applyFont="1" applyFill="1" applyBorder="1" applyAlignment="1" applyProtection="1">
      <alignment horizontal="left" vertical="center" wrapText="1"/>
    </xf>
    <xf numFmtId="0" fontId="3" fillId="0" borderId="0" xfId="2" applyFont="1" applyFill="1" applyAlignment="1" applyProtection="1">
      <alignment horizontal="center"/>
      <protection locked="0"/>
    </xf>
    <xf numFmtId="164" fontId="30" fillId="5" borderId="12" xfId="3" applyNumberFormat="1" applyFont="1" applyFill="1" applyBorder="1" applyAlignment="1" applyProtection="1">
      <alignment horizontal="left" vertical="center"/>
    </xf>
    <xf numFmtId="0" fontId="29" fillId="6" borderId="12" xfId="2" applyFont="1" applyFill="1" applyBorder="1" applyAlignment="1" applyProtection="1">
      <alignment horizontal="center" vertical="center"/>
    </xf>
    <xf numFmtId="0" fontId="3" fillId="5" borderId="0" xfId="2" applyFont="1" applyFill="1" applyBorder="1" applyAlignment="1" applyProtection="1">
      <alignment horizontal="center" vertical="center" wrapText="1"/>
    </xf>
    <xf numFmtId="164" fontId="30" fillId="5" borderId="0" xfId="3" applyNumberFormat="1" applyFont="1" applyFill="1" applyBorder="1" applyAlignment="1" applyProtection="1">
      <alignment horizontal="left" vertical="center"/>
    </xf>
    <xf numFmtId="0" fontId="29" fillId="6" borderId="8" xfId="2" applyFont="1" applyFill="1" applyBorder="1" applyAlignment="1" applyProtection="1">
      <alignment horizontal="center" vertical="center"/>
    </xf>
    <xf numFmtId="7" fontId="7" fillId="5" borderId="0" xfId="4" applyNumberFormat="1" applyFont="1" applyFill="1" applyBorder="1" applyAlignment="1" applyProtection="1">
      <alignment horizontal="center" vertical="center" wrapText="1"/>
    </xf>
    <xf numFmtId="164" fontId="3" fillId="5" borderId="0" xfId="3" applyNumberFormat="1" applyFont="1" applyFill="1" applyBorder="1" applyAlignment="1" applyProtection="1">
      <alignment horizontal="left" vertical="center"/>
    </xf>
    <xf numFmtId="10" fontId="3" fillId="5" borderId="0" xfId="2" applyNumberFormat="1" applyFont="1" applyFill="1" applyBorder="1" applyAlignment="1" applyProtection="1">
      <alignment horizontal="center" vertical="center"/>
    </xf>
    <xf numFmtId="164" fontId="30" fillId="0" borderId="8" xfId="3" applyNumberFormat="1" applyFont="1" applyBorder="1" applyAlignment="1" applyProtection="1">
      <alignment horizontal="left" vertical="center"/>
    </xf>
    <xf numFmtId="0" fontId="6" fillId="6" borderId="12" xfId="2" applyFont="1" applyFill="1" applyBorder="1" applyAlignment="1" applyProtection="1">
      <alignment horizontal="center" vertical="center" wrapText="1"/>
    </xf>
    <xf numFmtId="164" fontId="6" fillId="6" borderId="8" xfId="3" applyNumberFormat="1" applyFont="1" applyFill="1" applyBorder="1" applyAlignment="1" applyProtection="1">
      <alignment horizontal="left" vertical="center"/>
    </xf>
    <xf numFmtId="0" fontId="6" fillId="6" borderId="11" xfId="2" applyFont="1" applyFill="1" applyBorder="1" applyAlignment="1" applyProtection="1">
      <alignment horizontal="left" vertical="center" wrapText="1"/>
    </xf>
    <xf numFmtId="165" fontId="3" fillId="6" borderId="5" xfId="1" applyNumberFormat="1" applyFont="1" applyFill="1" applyBorder="1" applyAlignment="1" applyProtection="1">
      <alignment horizontal="center" vertical="center"/>
    </xf>
    <xf numFmtId="0" fontId="3" fillId="0" borderId="7" xfId="2" applyFont="1" applyFill="1" applyBorder="1" applyAlignment="1" applyProtection="1">
      <alignment horizontal="left" vertical="center" wrapText="1"/>
    </xf>
    <xf numFmtId="0" fontId="6" fillId="6" borderId="8" xfId="2" applyFont="1" applyFill="1" applyBorder="1" applyAlignment="1" applyProtection="1">
      <alignment horizontal="center" vertical="center"/>
    </xf>
    <xf numFmtId="164" fontId="7" fillId="6" borderId="8" xfId="3" applyNumberFormat="1" applyFont="1" applyFill="1" applyBorder="1" applyAlignment="1" applyProtection="1">
      <alignment horizontal="left" vertical="center"/>
    </xf>
    <xf numFmtId="0" fontId="7" fillId="6" borderId="11" xfId="2" applyFont="1" applyFill="1" applyBorder="1" applyAlignment="1" applyProtection="1">
      <alignment horizontal="left" vertical="center" wrapText="1"/>
    </xf>
    <xf numFmtId="165" fontId="3" fillId="5" borderId="7" xfId="4" quotePrefix="1" applyNumberFormat="1" applyFont="1" applyFill="1" applyBorder="1" applyAlignment="1" applyProtection="1">
      <alignment horizontal="left" vertical="center"/>
    </xf>
    <xf numFmtId="165" fontId="3" fillId="5" borderId="0" xfId="4" applyNumberFormat="1" applyFont="1" applyFill="1" applyBorder="1" applyAlignment="1" applyProtection="1">
      <alignment horizontal="center" vertical="center"/>
    </xf>
    <xf numFmtId="0" fontId="6" fillId="6" borderId="0" xfId="2" applyFont="1" applyFill="1" applyBorder="1" applyAlignment="1" applyProtection="1">
      <alignment horizontal="left" vertical="center"/>
    </xf>
    <xf numFmtId="0" fontId="6" fillId="6" borderId="0" xfId="2" applyFont="1" applyFill="1" applyBorder="1" applyAlignment="1" applyProtection="1">
      <alignment horizontal="center" vertical="center"/>
    </xf>
    <xf numFmtId="164" fontId="7" fillId="6" borderId="0" xfId="3" applyNumberFormat="1" applyFont="1" applyFill="1" applyBorder="1" applyAlignment="1" applyProtection="1">
      <alignment horizontal="left" vertical="center"/>
    </xf>
    <xf numFmtId="0" fontId="7" fillId="6" borderId="7" xfId="2" applyFont="1" applyFill="1" applyBorder="1" applyAlignment="1" applyProtection="1">
      <alignment horizontal="left" vertical="center" wrapText="1"/>
    </xf>
    <xf numFmtId="7" fontId="3" fillId="5" borderId="0" xfId="2" applyNumberFormat="1" applyFont="1" applyFill="1" applyBorder="1" applyAlignment="1" applyProtection="1">
      <alignment horizontal="center" vertical="center"/>
    </xf>
    <xf numFmtId="7" fontId="3" fillId="5" borderId="7" xfId="2" applyNumberFormat="1" applyFont="1" applyFill="1" applyBorder="1" applyAlignment="1" applyProtection="1">
      <alignment horizontal="left" vertical="center" wrapText="1"/>
    </xf>
    <xf numFmtId="165" fontId="3" fillId="5" borderId="0" xfId="2" applyNumberFormat="1" applyFont="1" applyFill="1" applyBorder="1" applyAlignment="1" applyProtection="1">
      <alignment horizontal="center" vertical="center"/>
    </xf>
    <xf numFmtId="165" fontId="3" fillId="5" borderId="7" xfId="2" quotePrefix="1" applyNumberFormat="1" applyFont="1" applyFill="1" applyBorder="1" applyAlignment="1" applyProtection="1">
      <alignment horizontal="left" vertical="center" wrapText="1"/>
    </xf>
    <xf numFmtId="7" fontId="3" fillId="5" borderId="7" xfId="2" quotePrefix="1" applyNumberFormat="1" applyFont="1" applyFill="1" applyBorder="1" applyAlignment="1" applyProtection="1">
      <alignment horizontal="left" vertical="center" wrapText="1"/>
    </xf>
    <xf numFmtId="0" fontId="9" fillId="6" borderId="0" xfId="2" applyFont="1" applyFill="1" applyBorder="1" applyAlignment="1" applyProtection="1">
      <alignment horizontal="left" vertical="center"/>
    </xf>
    <xf numFmtId="7" fontId="3" fillId="5" borderId="7" xfId="2" quotePrefix="1" applyNumberFormat="1" applyFont="1" applyFill="1" applyBorder="1" applyAlignment="1" applyProtection="1">
      <alignment vertical="center" wrapText="1"/>
    </xf>
    <xf numFmtId="0" fontId="29" fillId="6" borderId="0" xfId="2" applyFont="1" applyFill="1" applyBorder="1" applyAlignment="1" applyProtection="1">
      <alignment horizontal="left" vertical="center"/>
    </xf>
    <xf numFmtId="0" fontId="29" fillId="6" borderId="0" xfId="2" applyFont="1" applyFill="1" applyBorder="1" applyAlignment="1" applyProtection="1">
      <alignment horizontal="center" vertical="center"/>
    </xf>
    <xf numFmtId="164" fontId="30" fillId="6" borderId="0" xfId="3" applyNumberFormat="1" applyFont="1" applyFill="1" applyBorder="1" applyAlignment="1" applyProtection="1">
      <alignment horizontal="left" vertical="center"/>
    </xf>
    <xf numFmtId="0" fontId="3" fillId="6" borderId="7" xfId="2" applyFont="1" applyFill="1" applyBorder="1" applyAlignment="1" applyProtection="1">
      <alignment horizontal="left" vertical="center" wrapText="1"/>
    </xf>
    <xf numFmtId="165" fontId="29" fillId="7" borderId="12" xfId="2" applyNumberFormat="1" applyFont="1" applyFill="1" applyBorder="1" applyAlignment="1" applyProtection="1">
      <alignment horizontal="center" vertical="center"/>
    </xf>
    <xf numFmtId="0" fontId="9" fillId="0" borderId="0" xfId="2" applyFont="1" applyFill="1" applyProtection="1">
      <protection locked="0"/>
    </xf>
    <xf numFmtId="0" fontId="3" fillId="0" borderId="0" xfId="2" applyFont="1" applyAlignment="1" applyProtection="1">
      <alignment horizontal="left"/>
      <protection locked="0"/>
    </xf>
    <xf numFmtId="0" fontId="3" fillId="0" borderId="0" xfId="2" applyFont="1" applyProtection="1">
      <protection locked="0"/>
    </xf>
    <xf numFmtId="7" fontId="3" fillId="0" borderId="0" xfId="2" applyNumberFormat="1" applyFont="1" applyAlignment="1" applyProtection="1">
      <alignment horizontal="center"/>
      <protection locked="0"/>
    </xf>
    <xf numFmtId="0" fontId="3" fillId="0" borderId="0" xfId="2" applyFont="1" applyAlignment="1" applyProtection="1">
      <alignment wrapText="1"/>
      <protection locked="0"/>
    </xf>
    <xf numFmtId="7" fontId="3" fillId="0" borderId="0" xfId="2" applyNumberFormat="1" applyFont="1" applyProtection="1">
      <protection locked="0"/>
    </xf>
    <xf numFmtId="0" fontId="3" fillId="0" borderId="0" xfId="2" applyFont="1" applyAlignment="1" applyProtection="1">
      <alignment horizontal="center"/>
      <protection locked="0"/>
    </xf>
    <xf numFmtId="0" fontId="0" fillId="0" borderId="0" xfId="0"/>
    <xf numFmtId="0" fontId="20" fillId="4" borderId="17" xfId="0" applyFont="1" applyFill="1" applyBorder="1" applyAlignment="1">
      <alignment horizontal="center" vertical="center" wrapText="1"/>
    </xf>
    <xf numFmtId="167" fontId="0" fillId="0" borderId="0" xfId="0" applyNumberFormat="1" applyAlignment="1">
      <alignment horizontal="center"/>
    </xf>
    <xf numFmtId="0" fontId="11" fillId="0" borderId="1" xfId="0" applyFont="1" applyBorder="1" applyAlignment="1">
      <alignment horizontal="center"/>
    </xf>
    <xf numFmtId="0" fontId="11" fillId="8" borderId="20" xfId="0" applyFont="1" applyFill="1" applyBorder="1" applyAlignment="1">
      <alignment horizontal="center"/>
    </xf>
    <xf numFmtId="0" fontId="11" fillId="8" borderId="21" xfId="0" applyFont="1" applyFill="1" applyBorder="1" applyAlignment="1">
      <alignment horizontal="center"/>
    </xf>
    <xf numFmtId="0" fontId="11" fillId="8" borderId="18" xfId="0" applyFont="1" applyFill="1" applyBorder="1"/>
    <xf numFmtId="2" fontId="11" fillId="0" borderId="2" xfId="0" applyNumberFormat="1" applyFont="1" applyBorder="1" applyAlignment="1">
      <alignment horizontal="right"/>
    </xf>
    <xf numFmtId="2" fontId="11" fillId="8" borderId="18" xfId="0" applyNumberFormat="1" applyFont="1" applyFill="1" applyBorder="1" applyAlignment="1">
      <alignment horizontal="right"/>
    </xf>
    <xf numFmtId="2" fontId="0" fillId="0" borderId="0" xfId="0" applyNumberFormat="1" applyAlignment="1">
      <alignment horizontal="right"/>
    </xf>
    <xf numFmtId="0" fontId="11" fillId="0" borderId="2" xfId="0" applyFont="1" applyBorder="1" applyAlignment="1">
      <alignment horizontal="center"/>
    </xf>
    <xf numFmtId="0" fontId="11" fillId="8" borderId="18" xfId="0" applyFont="1" applyFill="1" applyBorder="1" applyAlignment="1">
      <alignment horizontal="center"/>
    </xf>
    <xf numFmtId="0" fontId="11" fillId="8" borderId="17" xfId="0" applyFont="1" applyFill="1" applyBorder="1"/>
    <xf numFmtId="0" fontId="11" fillId="8" borderId="17" xfId="0" applyFont="1" applyFill="1" applyBorder="1" applyAlignment="1">
      <alignment horizontal="center"/>
    </xf>
    <xf numFmtId="44" fontId="11" fillId="8" borderId="17" xfId="1" applyFont="1" applyFill="1" applyBorder="1"/>
    <xf numFmtId="167" fontId="3" fillId="6" borderId="5" xfId="2" applyNumberFormat="1" applyFont="1" applyFill="1" applyBorder="1" applyAlignment="1" applyProtection="1">
      <alignment horizontal="center" vertical="center"/>
    </xf>
    <xf numFmtId="9" fontId="3" fillId="6" borderId="5" xfId="9" applyFont="1" applyFill="1" applyBorder="1" applyAlignment="1" applyProtection="1">
      <alignment horizontal="center" vertical="center"/>
    </xf>
    <xf numFmtId="167" fontId="3" fillId="5" borderId="0" xfId="4" applyNumberFormat="1" applyFont="1" applyFill="1" applyBorder="1" applyAlignment="1" applyProtection="1">
      <alignment horizontal="center" vertical="center"/>
    </xf>
    <xf numFmtId="167" fontId="11" fillId="0" borderId="3" xfId="0" applyNumberFormat="1" applyFont="1" applyBorder="1" applyAlignment="1">
      <alignment horizontal="center"/>
    </xf>
    <xf numFmtId="167" fontId="11" fillId="8" borderId="7" xfId="0" applyNumberFormat="1" applyFont="1" applyFill="1" applyBorder="1" applyAlignment="1">
      <alignment horizontal="center"/>
    </xf>
    <xf numFmtId="167" fontId="11" fillId="0" borderId="7" xfId="0" applyNumberFormat="1" applyFont="1" applyBorder="1" applyAlignment="1">
      <alignment horizontal="center"/>
    </xf>
    <xf numFmtId="167" fontId="11" fillId="8" borderId="19" xfId="0" applyNumberFormat="1" applyFont="1" applyFill="1" applyBorder="1" applyAlignment="1">
      <alignment horizontal="center"/>
    </xf>
    <xf numFmtId="0" fontId="11" fillId="5" borderId="20" xfId="0" applyFont="1" applyFill="1" applyBorder="1"/>
    <xf numFmtId="0" fontId="11" fillId="5" borderId="0" xfId="0" applyFont="1" applyFill="1" applyBorder="1"/>
    <xf numFmtId="0" fontId="11" fillId="5" borderId="7" xfId="0" applyFont="1" applyFill="1" applyBorder="1"/>
    <xf numFmtId="0" fontId="0" fillId="0" borderId="0" xfId="0" applyAlignment="1">
      <alignment wrapText="1"/>
    </xf>
    <xf numFmtId="0" fontId="14" fillId="0" borderId="0" xfId="0" applyFont="1" applyFill="1" applyAlignment="1">
      <alignment vertical="center" wrapText="1"/>
    </xf>
    <xf numFmtId="0" fontId="0" fillId="0" borderId="0" xfId="0" applyAlignment="1">
      <alignment vertical="center" wrapText="1"/>
    </xf>
    <xf numFmtId="0" fontId="7" fillId="0" borderId="0" xfId="2" applyFont="1" applyFill="1" applyAlignment="1" applyProtection="1">
      <alignment wrapText="1"/>
      <protection locked="0"/>
    </xf>
    <xf numFmtId="0" fontId="7" fillId="0" borderId="0" xfId="2" applyFont="1" applyFill="1" applyAlignment="1" applyProtection="1">
      <alignment horizontal="left" wrapText="1"/>
      <protection locked="0"/>
    </xf>
    <xf numFmtId="7" fontId="7" fillId="0" borderId="0" xfId="2" applyNumberFormat="1" applyFont="1" applyFill="1" applyAlignment="1" applyProtection="1">
      <alignment horizontal="left" wrapText="1"/>
      <protection locked="0"/>
    </xf>
    <xf numFmtId="0" fontId="19" fillId="5" borderId="20" xfId="0" applyFont="1" applyFill="1" applyBorder="1" applyAlignment="1"/>
    <xf numFmtId="2" fontId="3" fillId="5" borderId="0" xfId="2" applyNumberFormat="1" applyFont="1" applyFill="1" applyBorder="1" applyAlignment="1" applyProtection="1">
      <alignment horizontal="center" vertical="center" wrapText="1"/>
    </xf>
    <xf numFmtId="0" fontId="16" fillId="6" borderId="23" xfId="0" applyFont="1" applyFill="1" applyBorder="1" applyAlignment="1">
      <alignment horizontal="center" wrapText="1"/>
    </xf>
    <xf numFmtId="0" fontId="16" fillId="6" borderId="24" xfId="0" applyFont="1" applyFill="1" applyBorder="1" applyAlignment="1">
      <alignment horizontal="center" wrapText="1"/>
    </xf>
    <xf numFmtId="2" fontId="16" fillId="6" borderId="24" xfId="0" applyNumberFormat="1" applyFont="1" applyFill="1" applyBorder="1" applyAlignment="1">
      <alignment horizontal="center" wrapText="1"/>
    </xf>
    <xf numFmtId="167" fontId="16" fillId="6" borderId="25" xfId="0" applyNumberFormat="1" applyFont="1" applyFill="1" applyBorder="1" applyAlignment="1">
      <alignment horizontal="center" wrapText="1"/>
    </xf>
    <xf numFmtId="0" fontId="16" fillId="9" borderId="24" xfId="0" applyFont="1" applyFill="1" applyBorder="1" applyAlignment="1" applyProtection="1">
      <alignment horizontal="center"/>
    </xf>
    <xf numFmtId="0" fontId="16" fillId="9" borderId="24" xfId="0" applyFont="1" applyFill="1" applyBorder="1" applyAlignment="1" applyProtection="1">
      <alignment horizontal="center" wrapText="1"/>
    </xf>
    <xf numFmtId="44" fontId="16" fillId="9" borderId="25" xfId="1" applyFont="1" applyFill="1" applyBorder="1" applyAlignment="1" applyProtection="1">
      <alignment horizontal="center" wrapText="1"/>
    </xf>
    <xf numFmtId="0" fontId="33" fillId="0" borderId="0" xfId="10" applyAlignment="1">
      <alignment wrapText="1"/>
    </xf>
    <xf numFmtId="0" fontId="21" fillId="0" borderId="0" xfId="0" applyFont="1" applyFill="1" applyBorder="1" applyAlignment="1">
      <alignment horizontal="left" vertical="top" wrapText="1"/>
    </xf>
    <xf numFmtId="0" fontId="0" fillId="0" borderId="0" xfId="0" applyFill="1"/>
    <xf numFmtId="0" fontId="31" fillId="0" borderId="0" xfId="0" applyFont="1" applyFill="1"/>
    <xf numFmtId="0" fontId="11" fillId="0" borderId="0" xfId="0" applyFont="1" applyFill="1"/>
    <xf numFmtId="0" fontId="31" fillId="0" borderId="0" xfId="0" applyFont="1" applyFill="1" applyAlignment="1">
      <alignment wrapText="1"/>
    </xf>
    <xf numFmtId="0" fontId="0" fillId="0" borderId="0" xfId="0" applyFill="1" applyAlignment="1">
      <alignment wrapText="1"/>
    </xf>
    <xf numFmtId="0" fontId="21" fillId="5" borderId="20" xfId="0" applyFont="1" applyFill="1" applyBorder="1" applyAlignment="1">
      <alignment horizontal="left"/>
    </xf>
    <xf numFmtId="0" fontId="21" fillId="5" borderId="0" xfId="0" applyFont="1" applyFill="1" applyBorder="1" applyAlignment="1">
      <alignment horizontal="left"/>
    </xf>
    <xf numFmtId="0" fontId="21" fillId="5" borderId="7" xfId="0" applyFont="1" applyFill="1" applyBorder="1" applyAlignment="1">
      <alignment horizontal="left"/>
    </xf>
    <xf numFmtId="166" fontId="16" fillId="6" borderId="24" xfId="0" applyNumberFormat="1" applyFont="1" applyFill="1" applyBorder="1" applyAlignment="1">
      <alignment horizontal="center" wrapText="1"/>
    </xf>
    <xf numFmtId="166" fontId="11" fillId="0" borderId="2" xfId="0" applyNumberFormat="1" applyFont="1" applyBorder="1" applyAlignment="1">
      <alignment horizontal="right"/>
    </xf>
    <xf numFmtId="166" fontId="11" fillId="8" borderId="18" xfId="0" applyNumberFormat="1" applyFont="1" applyFill="1" applyBorder="1" applyAlignment="1">
      <alignment horizontal="right"/>
    </xf>
    <xf numFmtId="166" fontId="0" fillId="0" borderId="0" xfId="0" applyNumberFormat="1" applyAlignment="1">
      <alignment horizontal="right"/>
    </xf>
    <xf numFmtId="0" fontId="6" fillId="4" borderId="20" xfId="0" applyFont="1" applyFill="1" applyBorder="1"/>
    <xf numFmtId="44" fontId="11" fillId="8" borderId="17" xfId="1" applyNumberFormat="1" applyFont="1" applyFill="1" applyBorder="1" applyAlignment="1" applyProtection="1">
      <alignment vertical="center"/>
    </xf>
    <xf numFmtId="0" fontId="15" fillId="11" borderId="2" xfId="0" applyFont="1" applyFill="1" applyBorder="1" applyAlignment="1"/>
    <xf numFmtId="0" fontId="0" fillId="11" borderId="0" xfId="0" applyFill="1"/>
    <xf numFmtId="0" fontId="3" fillId="5" borderId="0" xfId="2" applyFont="1" applyFill="1" applyBorder="1" applyAlignment="1" applyProtection="1">
      <alignment horizontal="left" vertical="center" wrapText="1"/>
    </xf>
    <xf numFmtId="0" fontId="3" fillId="4" borderId="0" xfId="2" applyFont="1" applyFill="1" applyProtection="1">
      <protection locked="0"/>
    </xf>
    <xf numFmtId="0" fontId="3" fillId="12" borderId="0" xfId="2" applyFont="1" applyFill="1" applyProtection="1">
      <protection locked="0"/>
    </xf>
    <xf numFmtId="169" fontId="3" fillId="5" borderId="0" xfId="3" applyNumberFormat="1" applyFont="1" applyFill="1" applyBorder="1" applyAlignment="1" applyProtection="1">
      <alignment horizontal="center" vertical="center"/>
    </xf>
    <xf numFmtId="14" fontId="3" fillId="0" borderId="17" xfId="0" applyNumberFormat="1" applyFont="1" applyFill="1" applyBorder="1" applyAlignment="1">
      <alignment horizontal="left" vertical="center"/>
    </xf>
    <xf numFmtId="0" fontId="36" fillId="0" borderId="0" xfId="2" applyFont="1" applyFill="1" applyAlignment="1" applyProtection="1">
      <alignment wrapText="1"/>
      <protection locked="0"/>
    </xf>
    <xf numFmtId="0" fontId="28" fillId="0" borderId="0" xfId="2" applyFont="1" applyFill="1" applyBorder="1" applyAlignment="1" applyProtection="1">
      <alignment horizontal="left" vertical="center" wrapText="1"/>
      <protection locked="0"/>
    </xf>
    <xf numFmtId="7" fontId="7" fillId="0" borderId="0" xfId="2" applyNumberFormat="1" applyFont="1" applyFill="1" applyBorder="1" applyAlignment="1" applyProtection="1">
      <alignment horizontal="left" vertical="center"/>
      <protection locked="0"/>
    </xf>
    <xf numFmtId="164" fontId="30" fillId="5" borderId="5" xfId="3" applyNumberFormat="1" applyFont="1" applyFill="1" applyBorder="1" applyAlignment="1" applyProtection="1">
      <alignment horizontal="left" vertical="center"/>
    </xf>
    <xf numFmtId="0" fontId="11" fillId="0" borderId="20" xfId="0" applyFont="1" applyBorder="1" applyAlignment="1">
      <alignment horizontal="center"/>
    </xf>
    <xf numFmtId="0" fontId="11" fillId="0" borderId="20" xfId="0" applyFont="1" applyBorder="1" applyAlignment="1">
      <alignment horizontal="center"/>
    </xf>
    <xf numFmtId="165" fontId="1" fillId="5" borderId="13" xfId="2" applyNumberFormat="1" applyFont="1" applyFill="1" applyBorder="1" applyAlignment="1" applyProtection="1">
      <alignment horizontal="left" vertical="center" wrapText="1"/>
    </xf>
    <xf numFmtId="0" fontId="11" fillId="8" borderId="0" xfId="0" applyFont="1" applyFill="1"/>
    <xf numFmtId="0" fontId="11" fillId="8" borderId="0" xfId="0" applyFont="1" applyFill="1" applyAlignment="1">
      <alignment horizontal="center"/>
    </xf>
    <xf numFmtId="166" fontId="11" fillId="8" borderId="0" xfId="0" applyNumberFormat="1" applyFont="1" applyFill="1" applyAlignment="1">
      <alignment horizontal="right"/>
    </xf>
    <xf numFmtId="2" fontId="11" fillId="8" borderId="0" xfId="0" applyNumberFormat="1" applyFont="1" applyFill="1" applyAlignment="1">
      <alignment horizontal="right"/>
    </xf>
    <xf numFmtId="0" fontId="11" fillId="0" borderId="0" xfId="0" applyFont="1" applyAlignment="1">
      <alignment horizontal="center"/>
    </xf>
    <xf numFmtId="166" fontId="11" fillId="0" borderId="0" xfId="0" applyNumberFormat="1" applyFont="1" applyAlignment="1">
      <alignment horizontal="right"/>
    </xf>
    <xf numFmtId="2" fontId="11" fillId="0" borderId="0" xfId="0" applyNumberFormat="1" applyFont="1" applyAlignment="1">
      <alignment horizontal="right"/>
    </xf>
    <xf numFmtId="0" fontId="1" fillId="0" borderId="7" xfId="0" applyFont="1" applyBorder="1"/>
    <xf numFmtId="165" fontId="1" fillId="5" borderId="7" xfId="2" applyNumberFormat="1" applyFont="1" applyFill="1" applyBorder="1" applyAlignment="1" applyProtection="1">
      <alignment horizontal="left" vertical="center" wrapText="1"/>
    </xf>
    <xf numFmtId="0" fontId="1" fillId="0" borderId="17" xfId="0" applyFont="1" applyBorder="1" applyAlignment="1">
      <alignment horizontal="center" vertical="top"/>
    </xf>
    <xf numFmtId="165" fontId="1" fillId="0" borderId="7" xfId="2" applyNumberFormat="1" applyFont="1" applyFill="1" applyBorder="1" applyAlignment="1" applyProtection="1">
      <alignment horizontal="left" vertical="center" wrapText="1"/>
    </xf>
    <xf numFmtId="0" fontId="8" fillId="0" borderId="0" xfId="0" applyFont="1" applyFill="1" applyAlignment="1">
      <alignment vertical="center"/>
    </xf>
    <xf numFmtId="0" fontId="8" fillId="0" borderId="0" xfId="0" applyFont="1" applyAlignment="1">
      <alignment vertical="center"/>
    </xf>
    <xf numFmtId="166" fontId="11" fillId="8" borderId="28" xfId="0" applyNumberFormat="1" applyFont="1" applyFill="1" applyBorder="1" applyAlignment="1">
      <alignment horizontal="center"/>
    </xf>
    <xf numFmtId="49" fontId="15" fillId="11" borderId="1" xfId="0" applyNumberFormat="1" applyFont="1" applyFill="1" applyBorder="1" applyAlignment="1"/>
    <xf numFmtId="49" fontId="15" fillId="11" borderId="2" xfId="0" applyNumberFormat="1" applyFont="1" applyFill="1" applyBorder="1" applyAlignment="1"/>
    <xf numFmtId="49" fontId="16" fillId="9" borderId="23" xfId="0" applyNumberFormat="1" applyFont="1" applyFill="1" applyBorder="1" applyAlignment="1" applyProtection="1">
      <alignment horizontal="center" wrapText="1"/>
    </xf>
    <xf numFmtId="49" fontId="16" fillId="9" borderId="29" xfId="0" applyNumberFormat="1" applyFont="1" applyFill="1" applyBorder="1" applyAlignment="1" applyProtection="1">
      <alignment horizontal="center" wrapText="1"/>
    </xf>
    <xf numFmtId="49" fontId="11" fillId="8" borderId="17" xfId="0" applyNumberFormat="1" applyFont="1" applyFill="1" applyBorder="1" applyAlignment="1">
      <alignment horizontal="center"/>
    </xf>
    <xf numFmtId="49" fontId="10" fillId="0" borderId="0" xfId="0" applyNumberFormat="1" applyFont="1" applyBorder="1" applyAlignment="1">
      <alignment horizontal="center"/>
    </xf>
    <xf numFmtId="0" fontId="1" fillId="0" borderId="26" xfId="0" applyFont="1" applyBorder="1" applyAlignment="1">
      <alignment horizontal="center" vertical="top"/>
    </xf>
    <xf numFmtId="0" fontId="7" fillId="0" borderId="26" xfId="0" applyFont="1" applyBorder="1" applyAlignment="1">
      <alignment horizontal="center" vertical="top"/>
    </xf>
    <xf numFmtId="0" fontId="7" fillId="0" borderId="26" xfId="0" applyFont="1" applyBorder="1" applyAlignment="1">
      <alignment horizontal="center" vertical="top" wrapText="1"/>
    </xf>
    <xf numFmtId="0" fontId="11" fillId="0" borderId="33"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1" fillId="5" borderId="7" xfId="2" applyFont="1" applyFill="1" applyBorder="1" applyAlignment="1" applyProtection="1">
      <alignment horizontal="left" vertical="center" wrapText="1"/>
    </xf>
    <xf numFmtId="165" fontId="7" fillId="0" borderId="0" xfId="2" applyNumberFormat="1" applyFont="1" applyFill="1" applyBorder="1" applyAlignment="1" applyProtection="1">
      <alignment horizontal="center" vertical="center"/>
    </xf>
    <xf numFmtId="165" fontId="12" fillId="10" borderId="22" xfId="4" applyNumberFormat="1" applyFont="1" applyFill="1" applyBorder="1" applyAlignment="1" applyProtection="1">
      <alignment horizontal="center" vertical="center"/>
      <protection locked="0"/>
    </xf>
    <xf numFmtId="37" fontId="12" fillId="10" borderId="22" xfId="3" applyNumberFormat="1" applyFont="1" applyFill="1" applyBorder="1" applyAlignment="1" applyProtection="1">
      <alignment horizontal="center" vertical="center"/>
      <protection locked="0"/>
    </xf>
    <xf numFmtId="0" fontId="12" fillId="10" borderId="22" xfId="2" applyFont="1" applyFill="1" applyBorder="1" applyAlignment="1" applyProtection="1">
      <alignment horizontal="center" vertical="center"/>
      <protection locked="0"/>
    </xf>
    <xf numFmtId="49" fontId="12" fillId="10" borderId="22" xfId="4" applyNumberFormat="1" applyFont="1" applyFill="1" applyBorder="1" applyAlignment="1" applyProtection="1">
      <alignment horizontal="center" vertical="center"/>
      <protection locked="0"/>
    </xf>
    <xf numFmtId="164" fontId="30" fillId="0" borderId="39" xfId="3" applyNumberFormat="1" applyFont="1" applyFill="1" applyBorder="1" applyAlignment="1" applyProtection="1">
      <alignment horizontal="left" vertical="center"/>
    </xf>
    <xf numFmtId="0" fontId="15" fillId="7" borderId="1" xfId="0" applyFont="1" applyFill="1" applyBorder="1" applyAlignment="1">
      <alignment horizontal="left"/>
    </xf>
    <xf numFmtId="0" fontId="15" fillId="7" borderId="2" xfId="0" applyFont="1" applyFill="1" applyBorder="1" applyAlignment="1">
      <alignment horizontal="left"/>
    </xf>
    <xf numFmtId="0" fontId="15" fillId="7" borderId="3" xfId="0" applyFont="1" applyFill="1" applyBorder="1" applyAlignment="1">
      <alignment horizontal="left"/>
    </xf>
    <xf numFmtId="0" fontId="12" fillId="7" borderId="20" xfId="0" applyFont="1" applyFill="1" applyBorder="1" applyAlignment="1">
      <alignment horizontal="left"/>
    </xf>
    <xf numFmtId="0" fontId="12" fillId="7" borderId="0" xfId="0" applyFont="1" applyFill="1" applyBorder="1" applyAlignment="1">
      <alignment horizontal="left"/>
    </xf>
    <xf numFmtId="0" fontId="12" fillId="7" borderId="7" xfId="0" applyFont="1" applyFill="1" applyBorder="1" applyAlignment="1">
      <alignment horizontal="left"/>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9" fillId="5" borderId="20" xfId="0" applyFont="1" applyFill="1" applyBorder="1" applyAlignment="1">
      <alignment horizontal="left"/>
    </xf>
    <xf numFmtId="0" fontId="9" fillId="5" borderId="0" xfId="0" applyFont="1" applyFill="1" applyBorder="1" applyAlignment="1">
      <alignment horizontal="left"/>
    </xf>
    <xf numFmtId="0" fontId="9" fillId="5" borderId="7" xfId="0" applyFont="1" applyFill="1" applyBorder="1" applyAlignment="1">
      <alignment horizontal="left"/>
    </xf>
    <xf numFmtId="0" fontId="1" fillId="4" borderId="20" xfId="0" applyFont="1" applyFill="1" applyBorder="1"/>
    <xf numFmtId="0" fontId="7" fillId="4" borderId="0" xfId="0" applyFont="1" applyFill="1" applyBorder="1"/>
    <xf numFmtId="0" fontId="7" fillId="4" borderId="7" xfId="0" applyFont="1" applyFill="1" applyBorder="1"/>
    <xf numFmtId="0" fontId="6" fillId="4" borderId="20" xfId="0" applyFont="1" applyFill="1" applyBorder="1"/>
    <xf numFmtId="0" fontId="6" fillId="4" borderId="0" xfId="0" applyFont="1" applyFill="1" applyBorder="1"/>
    <xf numFmtId="0" fontId="6" fillId="4" borderId="7" xfId="0" applyFont="1" applyFill="1" applyBorder="1"/>
    <xf numFmtId="0" fontId="34" fillId="5" borderId="20" xfId="0" applyFont="1" applyFill="1" applyBorder="1"/>
    <xf numFmtId="0" fontId="34" fillId="5" borderId="0" xfId="0" applyFont="1" applyFill="1" applyBorder="1"/>
    <xf numFmtId="0" fontId="34" fillId="5" borderId="7" xfId="0" applyFont="1" applyFill="1" applyBorder="1"/>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6" fillId="4" borderId="0" xfId="0" applyFont="1" applyFill="1" applyBorder="1" applyAlignment="1">
      <alignment horizontal="left"/>
    </xf>
    <xf numFmtId="0" fontId="6" fillId="4" borderId="7" xfId="0" applyFont="1" applyFill="1" applyBorder="1" applyAlignment="1">
      <alignment horizontal="left"/>
    </xf>
    <xf numFmtId="0" fontId="3" fillId="0" borderId="17" xfId="0" applyFont="1" applyFill="1" applyBorder="1" applyAlignment="1">
      <alignment horizontal="left" vertical="center" wrapText="1"/>
    </xf>
    <xf numFmtId="0" fontId="37" fillId="0" borderId="34" xfId="0" applyFont="1" applyBorder="1" applyAlignment="1">
      <alignment horizontal="left" vertical="center"/>
    </xf>
    <xf numFmtId="0" fontId="37" fillId="0" borderId="35" xfId="0" applyFont="1" applyBorder="1" applyAlignment="1">
      <alignment horizontal="left" vertical="center"/>
    </xf>
    <xf numFmtId="0" fontId="18" fillId="5" borderId="20" xfId="0" applyFont="1" applyFill="1" applyBorder="1" applyAlignment="1">
      <alignment horizontal="left" wrapText="1"/>
    </xf>
    <xf numFmtId="0" fontId="18" fillId="5" borderId="0" xfId="0" applyFont="1" applyFill="1" applyBorder="1" applyAlignment="1">
      <alignment horizontal="left" wrapText="1"/>
    </xf>
    <xf numFmtId="0" fontId="18" fillId="5" borderId="7" xfId="0" applyFont="1" applyFill="1" applyBorder="1" applyAlignment="1">
      <alignment horizontal="left" wrapText="1"/>
    </xf>
    <xf numFmtId="0" fontId="18" fillId="5" borderId="21" xfId="0" applyFont="1" applyFill="1" applyBorder="1" applyAlignment="1">
      <alignment horizontal="left" wrapText="1"/>
    </xf>
    <xf numFmtId="0" fontId="18" fillId="5" borderId="18" xfId="0" applyFont="1" applyFill="1" applyBorder="1" applyAlignment="1">
      <alignment horizontal="left" wrapText="1"/>
    </xf>
    <xf numFmtId="0" fontId="18" fillId="5" borderId="19" xfId="0" applyFont="1" applyFill="1" applyBorder="1" applyAlignment="1">
      <alignment horizontal="left" wrapText="1"/>
    </xf>
    <xf numFmtId="0" fontId="7" fillId="0" borderId="2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1" fillId="5" borderId="20"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5" borderId="20"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7"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7"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16" fillId="4" borderId="17" xfId="0" applyFont="1" applyFill="1" applyBorder="1" applyAlignment="1">
      <alignment horizontal="left" vertical="center"/>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9" xfId="0" applyFont="1" applyFill="1" applyBorder="1" applyAlignment="1">
      <alignment horizontal="left" vertical="top" wrapText="1"/>
    </xf>
    <xf numFmtId="0" fontId="4" fillId="0" borderId="26" xfId="0" applyFont="1" applyFill="1" applyBorder="1" applyAlignment="1">
      <alignment horizontal="center" vertical="top"/>
    </xf>
    <xf numFmtId="0" fontId="4" fillId="0" borderId="27" xfId="0" applyFont="1" applyFill="1" applyBorder="1" applyAlignment="1">
      <alignment horizontal="center" vertical="top"/>
    </xf>
    <xf numFmtId="0" fontId="4" fillId="0" borderId="28" xfId="0" applyFont="1" applyFill="1" applyBorder="1" applyAlignment="1">
      <alignment horizontal="center" vertical="top"/>
    </xf>
    <xf numFmtId="0" fontId="7" fillId="0" borderId="26" xfId="0" applyFont="1" applyFill="1" applyBorder="1" applyAlignment="1">
      <alignment horizontal="center" vertical="top"/>
    </xf>
    <xf numFmtId="0" fontId="7" fillId="0" borderId="27" xfId="0" applyFont="1" applyFill="1" applyBorder="1" applyAlignment="1">
      <alignment horizontal="center" vertical="top"/>
    </xf>
    <xf numFmtId="0" fontId="7" fillId="0" borderId="28" xfId="0" applyFont="1" applyFill="1" applyBorder="1" applyAlignment="1">
      <alignment horizontal="center" vertical="top"/>
    </xf>
    <xf numFmtId="0" fontId="35" fillId="0" borderId="1"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3" xfId="0" applyFont="1" applyFill="1" applyBorder="1" applyAlignment="1">
      <alignment horizontal="left" vertical="top" wrapText="1"/>
    </xf>
    <xf numFmtId="0" fontId="35" fillId="0" borderId="20"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21"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19" xfId="0" applyFont="1" applyFill="1" applyBorder="1" applyAlignment="1">
      <alignment horizontal="left" vertical="top" wrapText="1"/>
    </xf>
    <xf numFmtId="0" fontId="1" fillId="0" borderId="26" xfId="0" applyFont="1" applyBorder="1" applyAlignment="1">
      <alignment horizontal="center" vertical="top"/>
    </xf>
    <xf numFmtId="0" fontId="7" fillId="0" borderId="28" xfId="0" applyFont="1" applyBorder="1" applyAlignment="1">
      <alignment horizontal="center" vertical="top"/>
    </xf>
    <xf numFmtId="0" fontId="7" fillId="0" borderId="26" xfId="0" applyFont="1" applyBorder="1" applyAlignment="1">
      <alignment horizontal="center" vertical="top"/>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21" xfId="0" applyFont="1" applyBorder="1" applyAlignment="1">
      <alignment horizontal="left"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20" fillId="4" borderId="17" xfId="0" applyFont="1" applyFill="1" applyBorder="1" applyAlignment="1">
      <alignment horizontal="left" vertical="center"/>
    </xf>
    <xf numFmtId="0" fontId="20" fillId="4" borderId="17"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1"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21" fillId="0" borderId="17"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7" xfId="0" applyFont="1" applyFill="1" applyBorder="1" applyAlignment="1">
      <alignment horizontal="left" vertical="top" wrapText="1"/>
    </xf>
    <xf numFmtId="0" fontId="11" fillId="5" borderId="20" xfId="0" applyFont="1" applyFill="1" applyBorder="1"/>
    <xf numFmtId="0" fontId="11" fillId="5" borderId="0" xfId="0" applyFont="1" applyFill="1" applyBorder="1"/>
    <xf numFmtId="0" fontId="11" fillId="5" borderId="7" xfId="0" applyFont="1" applyFill="1" applyBorder="1"/>
    <xf numFmtId="0" fontId="20" fillId="4" borderId="20" xfId="0" applyFont="1" applyFill="1" applyBorder="1" applyAlignment="1">
      <alignment horizontal="left"/>
    </xf>
    <xf numFmtId="0" fontId="20" fillId="4" borderId="0" xfId="0" applyFont="1" applyFill="1" applyBorder="1" applyAlignment="1">
      <alignment horizontal="left"/>
    </xf>
    <xf numFmtId="0" fontId="20" fillId="4" borderId="7" xfId="0" applyFont="1" applyFill="1" applyBorder="1" applyAlignment="1">
      <alignment horizontal="left"/>
    </xf>
    <xf numFmtId="0" fontId="7" fillId="0" borderId="26" xfId="0" applyFont="1" applyFill="1" applyBorder="1" applyAlignment="1">
      <alignment horizontal="center" vertical="top" wrapText="1"/>
    </xf>
    <xf numFmtId="0" fontId="7" fillId="0" borderId="28" xfId="0" applyFont="1" applyFill="1" applyBorder="1" applyAlignment="1">
      <alignment horizontal="center" vertical="top" wrapText="1"/>
    </xf>
    <xf numFmtId="0" fontId="21" fillId="0" borderId="21"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4" fillId="3" borderId="0" xfId="2" applyFont="1" applyFill="1" applyAlignment="1" applyProtection="1">
      <alignment horizontal="center"/>
      <protection locked="0"/>
    </xf>
    <xf numFmtId="15" fontId="24" fillId="7" borderId="14" xfId="2" quotePrefix="1" applyNumberFormat="1" applyFont="1" applyFill="1" applyBorder="1" applyAlignment="1" applyProtection="1">
      <alignment horizontal="center" vertical="center" wrapText="1"/>
    </xf>
    <xf numFmtId="15" fontId="24" fillId="7" borderId="15" xfId="2" quotePrefix="1" applyNumberFormat="1" applyFont="1" applyFill="1" applyBorder="1" applyAlignment="1" applyProtection="1">
      <alignment horizontal="center" vertical="center" wrapText="1"/>
    </xf>
    <xf numFmtId="15" fontId="24" fillId="7" borderId="16" xfId="2" quotePrefix="1" applyNumberFormat="1" applyFont="1" applyFill="1" applyBorder="1" applyAlignment="1" applyProtection="1">
      <alignment horizontal="center" vertical="center" wrapText="1"/>
    </xf>
    <xf numFmtId="0" fontId="32" fillId="5" borderId="5" xfId="2" applyFont="1" applyFill="1" applyBorder="1" applyAlignment="1" applyProtection="1">
      <alignment horizontal="left" vertical="center" wrapText="1" indent="11"/>
    </xf>
    <xf numFmtId="0" fontId="32" fillId="5" borderId="5" xfId="2" applyFont="1" applyFill="1" applyBorder="1" applyAlignment="1" applyProtection="1">
      <alignment horizontal="left" vertical="center" indent="11"/>
    </xf>
    <xf numFmtId="0" fontId="32" fillId="5" borderId="6" xfId="2" applyFont="1" applyFill="1" applyBorder="1" applyAlignment="1" applyProtection="1">
      <alignment horizontal="left" vertical="center" indent="11"/>
    </xf>
    <xf numFmtId="0" fontId="24" fillId="7" borderId="0" xfId="2" applyFont="1" applyFill="1" applyBorder="1" applyAlignment="1" applyProtection="1">
      <alignment horizontal="left" vertical="center" wrapText="1"/>
    </xf>
    <xf numFmtId="0" fontId="25" fillId="7" borderId="0" xfId="2" applyFont="1" applyFill="1" applyBorder="1" applyAlignment="1" applyProtection="1">
      <alignment horizontal="left" vertical="center" wrapText="1"/>
    </xf>
    <xf numFmtId="0" fontId="25" fillId="7" borderId="7" xfId="2" applyFont="1" applyFill="1" applyBorder="1" applyAlignment="1" applyProtection="1">
      <alignment horizontal="left" vertical="center" wrapText="1"/>
    </xf>
    <xf numFmtId="0" fontId="26" fillId="10" borderId="8" xfId="2" applyFont="1" applyFill="1" applyBorder="1" applyAlignment="1" applyProtection="1">
      <alignment horizontal="center" vertical="center"/>
    </xf>
    <xf numFmtId="0" fontId="26" fillId="10" borderId="9" xfId="2" applyFont="1" applyFill="1" applyBorder="1" applyAlignment="1" applyProtection="1">
      <alignment horizontal="center" vertical="center"/>
    </xf>
    <xf numFmtId="0" fontId="27" fillId="6" borderId="10" xfId="2" applyFont="1" applyFill="1" applyBorder="1" applyAlignment="1" applyProtection="1">
      <alignment horizontal="center" vertical="center"/>
    </xf>
    <xf numFmtId="0" fontId="27" fillId="6" borderId="11" xfId="2" applyFont="1" applyFill="1" applyBorder="1" applyAlignment="1" applyProtection="1">
      <alignment horizontal="center" vertical="center"/>
    </xf>
    <xf numFmtId="0" fontId="8" fillId="0" borderId="20" xfId="0" applyFont="1" applyFill="1" applyBorder="1" applyAlignment="1">
      <alignment horizontal="left" wrapText="1"/>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168" fontId="13" fillId="0" borderId="20" xfId="0" applyNumberFormat="1" applyFont="1" applyFill="1" applyBorder="1" applyAlignment="1">
      <alignment horizontal="left" vertical="top" wrapText="1"/>
    </xf>
    <xf numFmtId="168" fontId="13" fillId="0" borderId="0" xfId="0" applyNumberFormat="1" applyFont="1" applyFill="1" applyBorder="1" applyAlignment="1">
      <alignment horizontal="left" vertical="top" wrapText="1"/>
    </xf>
    <xf numFmtId="168" fontId="13" fillId="0" borderId="7" xfId="0" applyNumberFormat="1" applyFont="1" applyFill="1" applyBorder="1" applyAlignment="1">
      <alignment horizontal="left" vertical="top" wrapText="1"/>
    </xf>
    <xf numFmtId="0" fontId="8" fillId="0" borderId="2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8" xfId="0" applyFont="1" applyFill="1" applyBorder="1" applyAlignment="1">
      <alignment horizontal="left" vertical="center" wrapText="1"/>
    </xf>
    <xf numFmtId="49" fontId="20" fillId="5" borderId="22" xfId="4" applyNumberFormat="1" applyFont="1" applyFill="1" applyBorder="1" applyAlignment="1" applyProtection="1">
      <alignment horizontal="center" vertical="center"/>
    </xf>
  </cellXfs>
  <cellStyles count="11">
    <cellStyle name="Comma 2" xfId="3" xr:uid="{00000000-0005-0000-0000-000000000000}"/>
    <cellStyle name="Comma 2 2" xfId="7" xr:uid="{00000000-0005-0000-0000-000001000000}"/>
    <cellStyle name="Currency" xfId="1" builtinId="4"/>
    <cellStyle name="Currency 2" xfId="4" xr:uid="{00000000-0005-0000-0000-000003000000}"/>
    <cellStyle name="Hyperlink" xfId="10" builtinId="8"/>
    <cellStyle name="Normal" xfId="0" builtinId="0"/>
    <cellStyle name="Normal 2" xfId="2" xr:uid="{00000000-0005-0000-0000-000006000000}"/>
    <cellStyle name="Normal 2 2" xfId="6" xr:uid="{00000000-0005-0000-0000-000007000000}"/>
    <cellStyle name="Normal 2 3" xfId="8" xr:uid="{00000000-0005-0000-0000-000008000000}"/>
    <cellStyle name="Percent" xfId="9" builtinId="5"/>
    <cellStyle name="Percent 2" xfId="5" xr:uid="{00000000-0005-0000-0000-00000A000000}"/>
  </cellStyles>
  <dxfs count="1">
    <dxf>
      <font>
        <color rgb="FF9C0006"/>
      </font>
      <fill>
        <patternFill>
          <bgColor rgb="FFFFC7CE"/>
        </patternFill>
      </fill>
    </dxf>
  </dxfs>
  <tableStyles count="0" defaultTableStyle="TableStyleMedium2" defaultPivotStyle="PivotStyleLight16"/>
  <colors>
    <mruColors>
      <color rgb="FF70AD47"/>
      <color rgb="FF0000FF"/>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165100</xdr:colOff>
      <xdr:row>4</xdr:row>
      <xdr:rowOff>44451</xdr:rowOff>
    </xdr:from>
    <xdr:to>
      <xdr:col>1</xdr:col>
      <xdr:colOff>743863</xdr:colOff>
      <xdr:row>7</xdr:row>
      <xdr:rowOff>114301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 y="869951"/>
          <a:ext cx="578763"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50</xdr:row>
      <xdr:rowOff>0</xdr:rowOff>
    </xdr:from>
    <xdr:to>
      <xdr:col>6</xdr:col>
      <xdr:colOff>1066800</xdr:colOff>
      <xdr:row>51</xdr:row>
      <xdr:rowOff>18416</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990600</xdr:colOff>
      <xdr:row>49</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27120</xdr:colOff>
      <xdr:row>1</xdr:row>
      <xdr:rowOff>17146</xdr:rowOff>
    </xdr:from>
    <xdr:to>
      <xdr:col>2</xdr:col>
      <xdr:colOff>780258</xdr:colOff>
      <xdr:row>1</xdr:row>
      <xdr:rowOff>802149</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96" y="286087"/>
          <a:ext cx="749328" cy="7850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1587501</xdr:colOff>
      <xdr:row>1165</xdr:row>
      <xdr:rowOff>35278</xdr:rowOff>
    </xdr:from>
    <xdr:ext cx="6906891" cy="937629"/>
    <xdr:sp macro="" textlink="">
      <xdr:nvSpPr>
        <xdr:cNvPr id="2" name="Rectangle 1">
          <a:extLst>
            <a:ext uri="{FF2B5EF4-FFF2-40B4-BE49-F238E27FC236}">
              <a16:creationId xmlns:a16="http://schemas.microsoft.com/office/drawing/2014/main" id="{E0EBA67E-42B8-4DBE-B659-FAA1B33A74EF}"/>
            </a:ext>
          </a:extLst>
        </xdr:cNvPr>
        <xdr:cNvSpPr/>
      </xdr:nvSpPr>
      <xdr:spPr>
        <a:xfrm rot="19575846">
          <a:off x="2286001" y="205944611"/>
          <a:ext cx="6906891"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DRAFT - Do Not Publish</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0"/>
  <sheetViews>
    <sheetView zoomScaleNormal="100" workbookViewId="0">
      <selection activeCell="J14" sqref="J14"/>
    </sheetView>
  </sheetViews>
  <sheetFormatPr defaultColWidth="9.08984375" defaultRowHeight="14"/>
  <cols>
    <col min="1" max="1" width="3" style="7" customWidth="1"/>
    <col min="2" max="5" width="15.54296875" style="7" customWidth="1"/>
    <col min="6" max="6" width="21.6328125" style="7" customWidth="1"/>
    <col min="7" max="16384" width="9.08984375" style="7"/>
  </cols>
  <sheetData>
    <row r="2" spans="2:16" ht="23">
      <c r="B2" s="193" t="s">
        <v>104</v>
      </c>
      <c r="C2" s="194"/>
      <c r="D2" s="194"/>
      <c r="E2" s="194"/>
      <c r="F2" s="195"/>
    </row>
    <row r="3" spans="2:16">
      <c r="B3" s="196" t="s">
        <v>157</v>
      </c>
      <c r="C3" s="197"/>
      <c r="D3" s="197"/>
      <c r="E3" s="197"/>
      <c r="F3" s="198"/>
      <c r="G3" s="132"/>
      <c r="H3" s="133"/>
      <c r="I3" s="133"/>
      <c r="J3" s="133"/>
      <c r="K3" s="133"/>
      <c r="L3" s="133"/>
      <c r="M3" s="133"/>
      <c r="N3" s="133"/>
      <c r="O3" s="133"/>
      <c r="P3" s="133"/>
    </row>
    <row r="4" spans="2:16">
      <c r="B4" s="196" t="s">
        <v>58</v>
      </c>
      <c r="C4" s="197"/>
      <c r="D4" s="197"/>
      <c r="E4" s="197"/>
      <c r="F4" s="198"/>
    </row>
    <row r="5" spans="2:16">
      <c r="B5" s="199"/>
      <c r="C5" s="200"/>
      <c r="D5" s="200"/>
      <c r="E5" s="200"/>
      <c r="F5" s="201"/>
    </row>
    <row r="6" spans="2:16">
      <c r="B6" s="182"/>
      <c r="C6" s="220" t="s">
        <v>1867</v>
      </c>
      <c r="D6" s="220"/>
      <c r="E6" s="220"/>
      <c r="F6" s="221"/>
    </row>
    <row r="7" spans="2:16">
      <c r="B7" s="182"/>
      <c r="C7" s="220"/>
      <c r="D7" s="220"/>
      <c r="E7" s="220"/>
      <c r="F7" s="221"/>
    </row>
    <row r="8" spans="2:16">
      <c r="B8" s="183"/>
      <c r="C8" s="184"/>
      <c r="D8" s="184"/>
      <c r="E8" s="184"/>
      <c r="F8" s="185"/>
      <c r="G8" s="133"/>
      <c r="H8" s="133"/>
      <c r="I8" s="133"/>
      <c r="J8" s="133"/>
    </row>
    <row r="9" spans="2:16" ht="16.5" customHeight="1">
      <c r="B9" s="205" t="s">
        <v>156</v>
      </c>
      <c r="C9" s="206"/>
      <c r="D9" s="206"/>
      <c r="E9" s="206"/>
      <c r="F9" s="207"/>
    </row>
    <row r="10" spans="2:16">
      <c r="B10" s="208" t="s">
        <v>90</v>
      </c>
      <c r="C10" s="209"/>
      <c r="D10" s="209"/>
      <c r="E10" s="209"/>
      <c r="F10" s="210"/>
    </row>
    <row r="11" spans="2:16">
      <c r="B11" s="143" t="s">
        <v>134</v>
      </c>
      <c r="C11" s="217" t="s">
        <v>135</v>
      </c>
      <c r="D11" s="217"/>
      <c r="E11" s="217"/>
      <c r="F11" s="218"/>
    </row>
    <row r="12" spans="2:16">
      <c r="B12" s="151">
        <v>44197</v>
      </c>
      <c r="C12" s="219" t="s">
        <v>154</v>
      </c>
      <c r="D12" s="219"/>
      <c r="E12" s="219"/>
      <c r="F12" s="219"/>
    </row>
    <row r="13" spans="2:16">
      <c r="B13" s="151">
        <v>44972</v>
      </c>
      <c r="C13" s="219" t="s">
        <v>155</v>
      </c>
      <c r="D13" s="219"/>
      <c r="E13" s="219"/>
      <c r="F13" s="219"/>
    </row>
    <row r="14" spans="2:16" ht="16" customHeight="1">
      <c r="B14" s="151">
        <v>45200</v>
      </c>
      <c r="C14" s="219" t="s">
        <v>1877</v>
      </c>
      <c r="D14" s="219"/>
      <c r="E14" s="219"/>
      <c r="F14" s="219"/>
    </row>
    <row r="15" spans="2:16">
      <c r="B15" s="211"/>
      <c r="C15" s="212"/>
      <c r="D15" s="212"/>
      <c r="E15" s="212"/>
      <c r="F15" s="213"/>
    </row>
    <row r="16" spans="2:16">
      <c r="B16" s="214" t="s">
        <v>149</v>
      </c>
      <c r="C16" s="215"/>
      <c r="D16" s="215"/>
      <c r="E16" s="215"/>
      <c r="F16" s="216"/>
    </row>
    <row r="17" spans="2:17">
      <c r="B17" s="214"/>
      <c r="C17" s="215"/>
      <c r="D17" s="215"/>
      <c r="E17" s="215"/>
      <c r="F17" s="216"/>
    </row>
    <row r="18" spans="2:17" ht="12.75" customHeight="1">
      <c r="B18" s="214"/>
      <c r="C18" s="215"/>
      <c r="D18" s="215"/>
      <c r="E18" s="215"/>
      <c r="F18" s="216"/>
      <c r="G18" s="133"/>
      <c r="H18" s="133"/>
      <c r="I18" s="133"/>
      <c r="J18" s="133"/>
      <c r="K18" s="133"/>
      <c r="L18" s="133"/>
      <c r="M18" s="133"/>
      <c r="N18" s="133"/>
      <c r="O18" s="133"/>
      <c r="P18" s="133"/>
      <c r="Q18" s="133"/>
    </row>
    <row r="19" spans="2:17">
      <c r="B19" s="202" t="str">
        <f>Structure!B3</f>
        <v>Effective Date: October 1, 2023</v>
      </c>
      <c r="C19" s="203"/>
      <c r="D19" s="203"/>
      <c r="E19" s="203"/>
      <c r="F19" s="204"/>
    </row>
    <row r="20" spans="2:17">
      <c r="B20" s="136"/>
      <c r="C20" s="137"/>
      <c r="D20" s="137"/>
      <c r="E20" s="137"/>
      <c r="F20" s="138"/>
    </row>
    <row r="21" spans="2:17">
      <c r="B21" s="231" t="s">
        <v>1868</v>
      </c>
      <c r="C21" s="232"/>
      <c r="D21" s="232"/>
      <c r="E21" s="232"/>
      <c r="F21" s="233"/>
    </row>
    <row r="22" spans="2:17">
      <c r="B22" s="234"/>
      <c r="C22" s="232"/>
      <c r="D22" s="232"/>
      <c r="E22" s="232"/>
      <c r="F22" s="233"/>
    </row>
    <row r="23" spans="2:17">
      <c r="B23" s="234"/>
      <c r="C23" s="232"/>
      <c r="D23" s="232"/>
      <c r="E23" s="232"/>
      <c r="F23" s="233"/>
    </row>
    <row r="24" spans="2:17">
      <c r="B24" s="9"/>
      <c r="C24" s="10"/>
      <c r="D24" s="10"/>
      <c r="E24" s="10"/>
      <c r="F24" s="11"/>
    </row>
    <row r="25" spans="2:17" ht="14.4" customHeight="1">
      <c r="B25" s="228" t="s">
        <v>110</v>
      </c>
      <c r="C25" s="229"/>
      <c r="D25" s="229"/>
      <c r="E25" s="229"/>
      <c r="F25" s="230"/>
      <c r="G25" s="132"/>
      <c r="H25" s="133"/>
      <c r="I25" s="133"/>
      <c r="J25" s="133"/>
      <c r="K25" s="133"/>
      <c r="L25" s="133"/>
      <c r="M25" s="133"/>
      <c r="N25" s="133"/>
      <c r="O25" s="133"/>
      <c r="P25" s="133"/>
      <c r="Q25" s="133"/>
    </row>
    <row r="26" spans="2:17">
      <c r="B26" s="228"/>
      <c r="C26" s="229"/>
      <c r="D26" s="229"/>
      <c r="E26" s="229"/>
      <c r="F26" s="230"/>
    </row>
    <row r="27" spans="2:17">
      <c r="B27" s="228"/>
      <c r="C27" s="229"/>
      <c r="D27" s="229"/>
      <c r="E27" s="229"/>
      <c r="F27" s="230"/>
    </row>
    <row r="28" spans="2:17">
      <c r="B28" s="9"/>
      <c r="C28" s="10"/>
      <c r="D28" s="10"/>
      <c r="E28" s="10"/>
      <c r="F28" s="11"/>
    </row>
    <row r="29" spans="2:17" ht="13.5" customHeight="1">
      <c r="B29" s="222" t="s">
        <v>89</v>
      </c>
      <c r="C29" s="223"/>
      <c r="D29" s="223"/>
      <c r="E29" s="223"/>
      <c r="F29" s="224"/>
    </row>
    <row r="30" spans="2:17">
      <c r="B30" s="225"/>
      <c r="C30" s="226"/>
      <c r="D30" s="226"/>
      <c r="E30" s="226"/>
      <c r="F30" s="227"/>
      <c r="G30" s="8"/>
    </row>
  </sheetData>
  <mergeCells count="17">
    <mergeCell ref="B29:F30"/>
    <mergeCell ref="B25:F27"/>
    <mergeCell ref="B21:F23"/>
    <mergeCell ref="B2:F2"/>
    <mergeCell ref="B4:F4"/>
    <mergeCell ref="B5:F5"/>
    <mergeCell ref="B19:F19"/>
    <mergeCell ref="B9:F9"/>
    <mergeCell ref="B10:F10"/>
    <mergeCell ref="B3:F3"/>
    <mergeCell ref="B15:F15"/>
    <mergeCell ref="B16:F18"/>
    <mergeCell ref="C11:F11"/>
    <mergeCell ref="C14:F14"/>
    <mergeCell ref="C12:F12"/>
    <mergeCell ref="C13:F13"/>
    <mergeCell ref="C6:F7"/>
  </mergeCells>
  <pageMargins left="0.7" right="0.7" top="0.75" bottom="0.75" header="0.3" footer="0.3"/>
  <pageSetup orientation="portrait" r:id="rId1"/>
  <colBreaks count="1" manualBreakCount="1">
    <brk id="6" max="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38"/>
  <sheetViews>
    <sheetView zoomScaleNormal="100" workbookViewId="0">
      <selection activeCell="B7" sqref="B7:F9"/>
    </sheetView>
  </sheetViews>
  <sheetFormatPr defaultColWidth="9.08984375" defaultRowHeight="14"/>
  <cols>
    <col min="1" max="1" width="2.90625" style="7" customWidth="1"/>
    <col min="2" max="6" width="15.54296875" style="7" customWidth="1"/>
    <col min="7" max="19" width="9.08984375" style="7"/>
    <col min="20" max="20" width="9.08984375" style="7" customWidth="1"/>
    <col min="21" max="16384" width="9.08984375" style="7"/>
  </cols>
  <sheetData>
    <row r="2" spans="2:10" ht="23">
      <c r="B2" s="193" t="s">
        <v>104</v>
      </c>
      <c r="C2" s="194"/>
      <c r="D2" s="194"/>
      <c r="E2" s="194"/>
      <c r="F2" s="195"/>
    </row>
    <row r="3" spans="2:10" ht="18.75" customHeight="1">
      <c r="B3" s="196" t="str">
        <f>Cover!B3</f>
        <v>Effective Date: October 1, 2023</v>
      </c>
      <c r="C3" s="197"/>
      <c r="D3" s="197"/>
      <c r="E3" s="197"/>
      <c r="F3" s="198"/>
      <c r="G3" s="132"/>
      <c r="H3" s="133"/>
      <c r="I3" s="133"/>
      <c r="J3" s="133"/>
    </row>
    <row r="4" spans="2:10">
      <c r="B4" s="196" t="s">
        <v>60</v>
      </c>
      <c r="C4" s="197"/>
      <c r="D4" s="197"/>
      <c r="E4" s="197"/>
      <c r="F4" s="198"/>
    </row>
    <row r="5" spans="2:10">
      <c r="B5" s="9"/>
      <c r="C5" s="10"/>
      <c r="D5" s="10"/>
      <c r="E5" s="10"/>
      <c r="F5" s="11"/>
    </row>
    <row r="6" spans="2:10">
      <c r="B6" s="120" t="s">
        <v>61</v>
      </c>
      <c r="C6" s="10"/>
      <c r="D6" s="10"/>
      <c r="E6" s="10"/>
      <c r="F6" s="11"/>
    </row>
    <row r="7" spans="2:10" ht="14.4" customHeight="1">
      <c r="B7" s="235" t="s">
        <v>107</v>
      </c>
      <c r="C7" s="236"/>
      <c r="D7" s="236"/>
      <c r="E7" s="236"/>
      <c r="F7" s="237"/>
    </row>
    <row r="8" spans="2:10">
      <c r="B8" s="235"/>
      <c r="C8" s="236"/>
      <c r="D8" s="236"/>
      <c r="E8" s="236"/>
      <c r="F8" s="237"/>
    </row>
    <row r="9" spans="2:10">
      <c r="B9" s="235"/>
      <c r="C9" s="236"/>
      <c r="D9" s="236"/>
      <c r="E9" s="236"/>
      <c r="F9" s="237"/>
    </row>
    <row r="10" spans="2:10">
      <c r="B10" s="111"/>
      <c r="C10" s="112"/>
      <c r="D10" s="112"/>
      <c r="E10" s="112"/>
      <c r="F10" s="113"/>
    </row>
    <row r="11" spans="2:10">
      <c r="B11" s="13" t="s">
        <v>62</v>
      </c>
      <c r="C11" s="23"/>
      <c r="D11" s="23"/>
      <c r="E11" s="23"/>
      <c r="F11" s="24"/>
    </row>
    <row r="12" spans="2:10" ht="14.4" customHeight="1">
      <c r="B12" s="214" t="s">
        <v>63</v>
      </c>
      <c r="C12" s="215"/>
      <c r="D12" s="215"/>
      <c r="E12" s="215"/>
      <c r="F12" s="216"/>
    </row>
    <row r="13" spans="2:10">
      <c r="B13" s="214"/>
      <c r="C13" s="215"/>
      <c r="D13" s="215"/>
      <c r="E13" s="215"/>
      <c r="F13" s="216"/>
    </row>
    <row r="14" spans="2:10">
      <c r="B14" s="9"/>
      <c r="C14" s="10"/>
      <c r="D14" s="10"/>
      <c r="E14" s="10"/>
      <c r="F14" s="11"/>
    </row>
    <row r="15" spans="2:10">
      <c r="B15" s="12" t="s">
        <v>64</v>
      </c>
      <c r="C15" s="10"/>
      <c r="D15" s="10"/>
      <c r="E15" s="10"/>
      <c r="F15" s="11"/>
    </row>
    <row r="16" spans="2:10" ht="14.4" customHeight="1">
      <c r="B16" s="238" t="s">
        <v>108</v>
      </c>
      <c r="C16" s="239"/>
      <c r="D16" s="239"/>
      <c r="E16" s="239"/>
      <c r="F16" s="240"/>
    </row>
    <row r="17" spans="2:6">
      <c r="B17" s="238"/>
      <c r="C17" s="239"/>
      <c r="D17" s="239"/>
      <c r="E17" s="239"/>
      <c r="F17" s="240"/>
    </row>
    <row r="18" spans="2:6">
      <c r="B18" s="238"/>
      <c r="C18" s="239"/>
      <c r="D18" s="239"/>
      <c r="E18" s="239"/>
      <c r="F18" s="240"/>
    </row>
    <row r="19" spans="2:6">
      <c r="B19" s="238"/>
      <c r="C19" s="239"/>
      <c r="D19" s="239"/>
      <c r="E19" s="239"/>
      <c r="F19" s="240"/>
    </row>
    <row r="20" spans="2:6">
      <c r="B20" s="12" t="s">
        <v>65</v>
      </c>
      <c r="C20" s="10"/>
      <c r="D20" s="10"/>
      <c r="E20" s="10"/>
      <c r="F20" s="11"/>
    </row>
    <row r="21" spans="2:6" ht="14.4" customHeight="1">
      <c r="B21" s="238" t="s">
        <v>127</v>
      </c>
      <c r="C21" s="239"/>
      <c r="D21" s="239"/>
      <c r="E21" s="239"/>
      <c r="F21" s="240"/>
    </row>
    <row r="22" spans="2:6">
      <c r="B22" s="238"/>
      <c r="C22" s="239"/>
      <c r="D22" s="239"/>
      <c r="E22" s="239"/>
      <c r="F22" s="240"/>
    </row>
    <row r="23" spans="2:6">
      <c r="B23" s="238"/>
      <c r="C23" s="239"/>
      <c r="D23" s="239"/>
      <c r="E23" s="239"/>
      <c r="F23" s="240"/>
    </row>
    <row r="24" spans="2:6">
      <c r="B24" s="238"/>
      <c r="C24" s="239"/>
      <c r="D24" s="239"/>
      <c r="E24" s="239"/>
      <c r="F24" s="240"/>
    </row>
    <row r="25" spans="2:6">
      <c r="B25" s="238"/>
      <c r="C25" s="239"/>
      <c r="D25" s="239"/>
      <c r="E25" s="239"/>
      <c r="F25" s="240"/>
    </row>
    <row r="26" spans="2:6">
      <c r="B26" s="9"/>
      <c r="C26" s="10"/>
      <c r="D26" s="10"/>
      <c r="E26" s="10"/>
      <c r="F26" s="11"/>
    </row>
    <row r="27" spans="2:6">
      <c r="B27" s="12" t="s">
        <v>66</v>
      </c>
      <c r="C27" s="10"/>
      <c r="D27" s="10"/>
      <c r="E27" s="10"/>
      <c r="F27" s="11"/>
    </row>
    <row r="28" spans="2:6">
      <c r="B28" s="238" t="s">
        <v>67</v>
      </c>
      <c r="C28" s="239"/>
      <c r="D28" s="239"/>
      <c r="E28" s="239"/>
      <c r="F28" s="240"/>
    </row>
    <row r="29" spans="2:6">
      <c r="B29" s="238"/>
      <c r="C29" s="239"/>
      <c r="D29" s="239"/>
      <c r="E29" s="239"/>
      <c r="F29" s="240"/>
    </row>
    <row r="30" spans="2:6" ht="14.4" customHeight="1">
      <c r="B30" s="20"/>
      <c r="C30" s="21"/>
      <c r="D30" s="21"/>
      <c r="E30" s="21"/>
      <c r="F30" s="22"/>
    </row>
    <row r="31" spans="2:6" ht="14.4" customHeight="1">
      <c r="B31" s="12" t="s">
        <v>68</v>
      </c>
      <c r="C31" s="21"/>
      <c r="D31" s="21"/>
      <c r="E31" s="21"/>
      <c r="F31" s="22"/>
    </row>
    <row r="32" spans="2:6">
      <c r="B32" s="238" t="s">
        <v>150</v>
      </c>
      <c r="C32" s="239"/>
      <c r="D32" s="239"/>
      <c r="E32" s="239"/>
      <c r="F32" s="240"/>
    </row>
    <row r="33" spans="2:7">
      <c r="B33" s="238"/>
      <c r="C33" s="239"/>
      <c r="D33" s="239"/>
      <c r="E33" s="239"/>
      <c r="F33" s="240"/>
    </row>
    <row r="34" spans="2:7">
      <c r="B34" s="238"/>
      <c r="C34" s="239"/>
      <c r="D34" s="239"/>
      <c r="E34" s="239"/>
      <c r="F34" s="240"/>
    </row>
    <row r="35" spans="2:7" ht="27" customHeight="1">
      <c r="B35" s="238"/>
      <c r="C35" s="239"/>
      <c r="D35" s="239"/>
      <c r="E35" s="239"/>
      <c r="F35" s="240"/>
    </row>
    <row r="36" spans="2:7">
      <c r="B36" s="222" t="s">
        <v>59</v>
      </c>
      <c r="C36" s="223"/>
      <c r="D36" s="223"/>
      <c r="E36" s="223"/>
      <c r="F36" s="224"/>
      <c r="G36" s="8"/>
    </row>
    <row r="37" spans="2:7">
      <c r="B37" s="222"/>
      <c r="C37" s="223"/>
      <c r="D37" s="223"/>
      <c r="E37" s="223"/>
      <c r="F37" s="224"/>
    </row>
    <row r="38" spans="2:7">
      <c r="B38" s="225"/>
      <c r="C38" s="226"/>
      <c r="D38" s="226"/>
      <c r="E38" s="226"/>
      <c r="F38" s="227"/>
    </row>
  </sheetData>
  <mergeCells count="10">
    <mergeCell ref="B2:F2"/>
    <mergeCell ref="B4:F4"/>
    <mergeCell ref="B7:F9"/>
    <mergeCell ref="B36:F38"/>
    <mergeCell ref="B28:F29"/>
    <mergeCell ref="B32:F35"/>
    <mergeCell ref="B12:F13"/>
    <mergeCell ref="B16:F19"/>
    <mergeCell ref="B21:F25"/>
    <mergeCell ref="B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53"/>
  <sheetViews>
    <sheetView topLeftCell="A30" zoomScaleNormal="100" workbookViewId="0">
      <selection activeCell="J51" sqref="J51"/>
    </sheetView>
  </sheetViews>
  <sheetFormatPr defaultRowHeight="14.5"/>
  <cols>
    <col min="1" max="1" width="3.08984375" customWidth="1"/>
    <col min="2" max="2" width="13.54296875" style="7" bestFit="1" customWidth="1"/>
    <col min="3" max="3" width="31.453125" style="7" customWidth="1"/>
    <col min="4" max="5" width="20.54296875" style="7" customWidth="1"/>
    <col min="6" max="6" width="25.54296875" style="7" customWidth="1"/>
    <col min="7" max="7" width="5.6328125" style="114" customWidth="1"/>
  </cols>
  <sheetData>
    <row r="2" spans="2:11" ht="23">
      <c r="B2" s="193" t="s">
        <v>104</v>
      </c>
      <c r="C2" s="194"/>
      <c r="D2" s="194"/>
      <c r="E2" s="194"/>
      <c r="F2" s="195"/>
      <c r="G2" s="135"/>
      <c r="H2" s="131"/>
      <c r="I2" s="131"/>
      <c r="J2" s="131"/>
      <c r="K2" s="131"/>
    </row>
    <row r="3" spans="2:11">
      <c r="B3" s="196" t="str">
        <f>Cover!B3</f>
        <v>Effective Date: October 1, 2023</v>
      </c>
      <c r="C3" s="197"/>
      <c r="D3" s="197"/>
      <c r="E3" s="197"/>
      <c r="F3" s="198"/>
      <c r="G3" s="132"/>
      <c r="H3" s="133"/>
      <c r="I3" s="133"/>
      <c r="J3" s="133"/>
      <c r="K3" s="131"/>
    </row>
    <row r="4" spans="2:11">
      <c r="B4" s="196" t="s">
        <v>69</v>
      </c>
      <c r="C4" s="197"/>
      <c r="D4" s="197"/>
      <c r="E4" s="197"/>
      <c r="F4" s="198"/>
    </row>
    <row r="5" spans="2:11">
      <c r="B5" s="289"/>
      <c r="C5" s="290"/>
      <c r="D5" s="290"/>
      <c r="E5" s="290"/>
      <c r="F5" s="291"/>
    </row>
    <row r="6" spans="2:11">
      <c r="B6" s="292" t="s">
        <v>70</v>
      </c>
      <c r="C6" s="293"/>
      <c r="D6" s="293"/>
      <c r="E6" s="293"/>
      <c r="F6" s="294"/>
    </row>
    <row r="7" spans="2:11" s="89" customFormat="1">
      <c r="B7" s="279" t="s">
        <v>139</v>
      </c>
      <c r="C7" s="280"/>
      <c r="D7" s="280"/>
      <c r="E7" s="280"/>
      <c r="F7" s="281"/>
      <c r="G7" s="114"/>
    </row>
    <row r="8" spans="2:11" s="89" customFormat="1">
      <c r="B8" s="279"/>
      <c r="C8" s="280"/>
      <c r="D8" s="280"/>
      <c r="E8" s="280"/>
      <c r="F8" s="281"/>
      <c r="G8" s="114"/>
    </row>
    <row r="9" spans="2:11" s="89" customFormat="1">
      <c r="B9" s="279"/>
      <c r="C9" s="280"/>
      <c r="D9" s="280"/>
      <c r="E9" s="280"/>
      <c r="F9" s="281"/>
      <c r="G9" s="114"/>
    </row>
    <row r="10" spans="2:11" s="89" customFormat="1">
      <c r="B10" s="279"/>
      <c r="C10" s="280"/>
      <c r="D10" s="280"/>
      <c r="E10" s="280"/>
      <c r="F10" s="281"/>
      <c r="G10" s="114"/>
    </row>
    <row r="11" spans="2:11" ht="17" customHeight="1">
      <c r="B11" s="279"/>
      <c r="C11" s="280"/>
      <c r="D11" s="280"/>
      <c r="E11" s="280"/>
      <c r="F11" s="281"/>
    </row>
    <row r="12" spans="2:11">
      <c r="B12" s="282" t="s">
        <v>1871</v>
      </c>
      <c r="C12" s="283"/>
      <c r="D12" s="283"/>
      <c r="E12" s="283"/>
      <c r="F12" s="284"/>
      <c r="G12" s="129"/>
    </row>
    <row r="13" spans="2:11" s="89" customFormat="1">
      <c r="B13" s="285"/>
      <c r="C13" s="283"/>
      <c r="D13" s="283"/>
      <c r="E13" s="283"/>
      <c r="F13" s="284"/>
      <c r="G13" s="114"/>
    </row>
    <row r="14" spans="2:11" s="89" customFormat="1">
      <c r="B14" s="285"/>
      <c r="C14" s="283"/>
      <c r="D14" s="283"/>
      <c r="E14" s="283"/>
      <c r="F14" s="284"/>
      <c r="G14" s="134"/>
    </row>
    <row r="15" spans="2:11" s="89" customFormat="1">
      <c r="B15" s="285"/>
      <c r="C15" s="283"/>
      <c r="D15" s="283"/>
      <c r="E15" s="283"/>
      <c r="F15" s="284"/>
      <c r="G15" s="114"/>
    </row>
    <row r="16" spans="2:11" s="89" customFormat="1">
      <c r="B16" s="285"/>
      <c r="C16" s="283"/>
      <c r="D16" s="283"/>
      <c r="E16" s="283"/>
      <c r="F16" s="284"/>
      <c r="H16" s="131"/>
      <c r="I16" s="131"/>
      <c r="J16" s="131"/>
      <c r="K16" s="131"/>
    </row>
    <row r="17" spans="2:9" ht="17.5" customHeight="1">
      <c r="B17" s="279" t="s">
        <v>147</v>
      </c>
      <c r="C17" s="280"/>
      <c r="D17" s="280"/>
      <c r="E17" s="280"/>
      <c r="F17" s="281"/>
    </row>
    <row r="18" spans="2:9">
      <c r="B18" s="279"/>
      <c r="C18" s="280"/>
      <c r="D18" s="280"/>
      <c r="E18" s="280"/>
      <c r="F18" s="281"/>
    </row>
    <row r="19" spans="2:9" s="89" customFormat="1">
      <c r="B19" s="279"/>
      <c r="C19" s="280"/>
      <c r="D19" s="280"/>
      <c r="E19" s="280"/>
      <c r="F19" s="281"/>
      <c r="G19" s="114"/>
    </row>
    <row r="20" spans="2:9" s="19" customFormat="1" ht="14.4" customHeight="1">
      <c r="B20" s="90" t="s">
        <v>72</v>
      </c>
      <c r="C20" s="90" t="s">
        <v>73</v>
      </c>
      <c r="D20" s="278" t="s">
        <v>74</v>
      </c>
      <c r="E20" s="278"/>
      <c r="F20" s="278"/>
      <c r="G20" s="115"/>
    </row>
    <row r="21" spans="2:9" s="18" customFormat="1">
      <c r="B21" s="277" t="s">
        <v>71</v>
      </c>
      <c r="C21" s="277"/>
      <c r="D21" s="277"/>
      <c r="E21" s="277"/>
      <c r="F21" s="277"/>
      <c r="G21" s="116"/>
    </row>
    <row r="22" spans="2:9">
      <c r="B22" s="256" t="s">
        <v>75</v>
      </c>
      <c r="C22" s="256" t="s">
        <v>12</v>
      </c>
      <c r="D22" s="247" t="s">
        <v>123</v>
      </c>
      <c r="E22" s="248"/>
      <c r="F22" s="249"/>
    </row>
    <row r="23" spans="2:9" s="89" customFormat="1">
      <c r="B23" s="257"/>
      <c r="C23" s="257"/>
      <c r="D23" s="287"/>
      <c r="E23" s="241"/>
      <c r="F23" s="288"/>
      <c r="G23" s="114"/>
    </row>
    <row r="24" spans="2:9" s="89" customFormat="1">
      <c r="B24" s="258"/>
      <c r="C24" s="258"/>
      <c r="D24" s="250"/>
      <c r="E24" s="251"/>
      <c r="F24" s="252"/>
      <c r="G24" s="114"/>
    </row>
    <row r="25" spans="2:9">
      <c r="B25" s="253" t="s">
        <v>76</v>
      </c>
      <c r="C25" s="256" t="s">
        <v>15</v>
      </c>
      <c r="D25" s="247" t="s">
        <v>81</v>
      </c>
      <c r="E25" s="248"/>
      <c r="F25" s="249"/>
    </row>
    <row r="26" spans="2:9" s="89" customFormat="1">
      <c r="B26" s="255"/>
      <c r="C26" s="258"/>
      <c r="D26" s="250"/>
      <c r="E26" s="251"/>
      <c r="F26" s="252"/>
      <c r="G26" s="114"/>
    </row>
    <row r="27" spans="2:9">
      <c r="B27" s="253" t="s">
        <v>77</v>
      </c>
      <c r="C27" s="295" t="s">
        <v>82</v>
      </c>
      <c r="D27" s="247" t="s">
        <v>121</v>
      </c>
      <c r="E27" s="248"/>
      <c r="F27" s="249"/>
      <c r="G27" s="241"/>
      <c r="H27" s="241"/>
      <c r="I27" s="241"/>
    </row>
    <row r="28" spans="2:9" s="89" customFormat="1">
      <c r="B28" s="255"/>
      <c r="C28" s="296"/>
      <c r="D28" s="250"/>
      <c r="E28" s="251"/>
      <c r="F28" s="252"/>
      <c r="G28" s="130"/>
      <c r="H28" s="130"/>
      <c r="I28" s="130"/>
    </row>
    <row r="29" spans="2:9">
      <c r="B29" s="253" t="s">
        <v>78</v>
      </c>
      <c r="C29" s="256" t="s">
        <v>83</v>
      </c>
      <c r="D29" s="259" t="s">
        <v>1353</v>
      </c>
      <c r="E29" s="260"/>
      <c r="F29" s="261"/>
    </row>
    <row r="30" spans="2:9" s="89" customFormat="1">
      <c r="B30" s="254"/>
      <c r="C30" s="257"/>
      <c r="D30" s="262"/>
      <c r="E30" s="263"/>
      <c r="F30" s="264"/>
      <c r="G30" s="114"/>
    </row>
    <row r="31" spans="2:9" s="89" customFormat="1">
      <c r="B31" s="254"/>
      <c r="C31" s="257"/>
      <c r="D31" s="262"/>
      <c r="E31" s="263"/>
      <c r="F31" s="264"/>
      <c r="G31" s="114"/>
    </row>
    <row r="32" spans="2:9" s="89" customFormat="1">
      <c r="B32" s="255"/>
      <c r="C32" s="258"/>
      <c r="D32" s="265"/>
      <c r="E32" s="266"/>
      <c r="F32" s="267"/>
      <c r="G32" s="114"/>
    </row>
    <row r="33" spans="2:7">
      <c r="B33" s="15" t="s">
        <v>79</v>
      </c>
      <c r="C33" s="14" t="s">
        <v>19</v>
      </c>
      <c r="D33" s="286" t="s">
        <v>91</v>
      </c>
      <c r="E33" s="286"/>
      <c r="F33" s="286"/>
    </row>
    <row r="34" spans="2:7" ht="26.25" customHeight="1">
      <c r="B34" s="15" t="s">
        <v>43</v>
      </c>
      <c r="C34" s="16" t="s">
        <v>21</v>
      </c>
      <c r="D34" s="300" t="s">
        <v>153</v>
      </c>
      <c r="E34" s="301"/>
      <c r="F34" s="302"/>
    </row>
    <row r="35" spans="2:7" ht="52" customHeight="1">
      <c r="B35" s="15" t="s">
        <v>44</v>
      </c>
      <c r="C35" s="16" t="s">
        <v>84</v>
      </c>
      <c r="D35" s="242" t="s">
        <v>1352</v>
      </c>
      <c r="E35" s="242"/>
      <c r="F35" s="242"/>
    </row>
    <row r="36" spans="2:7" s="89" customFormat="1" ht="36" customHeight="1">
      <c r="B36" s="15" t="s">
        <v>80</v>
      </c>
      <c r="C36" s="16" t="s">
        <v>133</v>
      </c>
      <c r="D36" s="242" t="s">
        <v>144</v>
      </c>
      <c r="E36" s="242"/>
      <c r="F36" s="242"/>
      <c r="G36" s="114"/>
    </row>
    <row r="37" spans="2:7" s="89" customFormat="1" ht="24.5" customHeight="1">
      <c r="B37" s="246" t="s">
        <v>85</v>
      </c>
      <c r="C37" s="246"/>
      <c r="D37" s="246"/>
      <c r="E37" s="246"/>
      <c r="F37" s="246"/>
      <c r="G37" s="114"/>
    </row>
    <row r="38" spans="2:7" s="18" customFormat="1">
      <c r="B38" s="268" t="s">
        <v>1354</v>
      </c>
      <c r="C38" s="270" t="s">
        <v>86</v>
      </c>
      <c r="D38" s="243" t="s">
        <v>1355</v>
      </c>
      <c r="E38" s="244"/>
      <c r="F38" s="245"/>
      <c r="G38" s="116"/>
    </row>
    <row r="39" spans="2:7">
      <c r="B39" s="269"/>
      <c r="C39" s="269"/>
      <c r="D39" s="297"/>
      <c r="E39" s="298"/>
      <c r="F39" s="299"/>
    </row>
    <row r="40" spans="2:7" s="89" customFormat="1">
      <c r="B40" s="268" t="s">
        <v>1347</v>
      </c>
      <c r="C40" s="270" t="s">
        <v>87</v>
      </c>
      <c r="D40" s="271" t="s">
        <v>1356</v>
      </c>
      <c r="E40" s="272"/>
      <c r="F40" s="273"/>
      <c r="G40" s="114"/>
    </row>
    <row r="41" spans="2:7">
      <c r="B41" s="269"/>
      <c r="C41" s="269"/>
      <c r="D41" s="274"/>
      <c r="E41" s="275"/>
      <c r="F41" s="276"/>
    </row>
    <row r="42" spans="2:7" s="89" customFormat="1">
      <c r="B42" s="268" t="s">
        <v>1348</v>
      </c>
      <c r="C42" s="270" t="s">
        <v>24</v>
      </c>
      <c r="D42" s="243" t="s">
        <v>1869</v>
      </c>
      <c r="E42" s="244"/>
      <c r="F42" s="245"/>
      <c r="G42" s="114"/>
    </row>
    <row r="43" spans="2:7">
      <c r="B43" s="269"/>
      <c r="C43" s="269"/>
      <c r="D43" s="297"/>
      <c r="E43" s="298"/>
      <c r="F43" s="299"/>
    </row>
    <row r="44" spans="2:7" s="89" customFormat="1">
      <c r="B44" s="268" t="s">
        <v>140</v>
      </c>
      <c r="C44" s="270" t="s">
        <v>25</v>
      </c>
      <c r="D44" s="243" t="s">
        <v>124</v>
      </c>
      <c r="E44" s="244"/>
      <c r="F44" s="245"/>
      <c r="G44" s="114"/>
    </row>
    <row r="45" spans="2:7" ht="26.25" customHeight="1">
      <c r="B45" s="269"/>
      <c r="C45" s="269"/>
      <c r="D45" s="297"/>
      <c r="E45" s="298"/>
      <c r="F45" s="299"/>
    </row>
    <row r="46" spans="2:7" s="89" customFormat="1" ht="27.9" customHeight="1">
      <c r="B46" s="179" t="s">
        <v>1349</v>
      </c>
      <c r="C46" s="180" t="s">
        <v>95</v>
      </c>
      <c r="D46" s="243" t="s">
        <v>1357</v>
      </c>
      <c r="E46" s="244"/>
      <c r="F46" s="245"/>
      <c r="G46" s="114"/>
    </row>
    <row r="47" spans="2:7" s="89" customFormat="1">
      <c r="B47" s="168" t="s">
        <v>141</v>
      </c>
      <c r="C47" s="17" t="s">
        <v>93</v>
      </c>
      <c r="D47" s="242" t="s">
        <v>126</v>
      </c>
      <c r="E47" s="242"/>
      <c r="F47" s="242"/>
      <c r="G47" s="114"/>
    </row>
    <row r="48" spans="2:7" ht="52.5" customHeight="1">
      <c r="B48" s="179" t="s">
        <v>1350</v>
      </c>
      <c r="C48" s="181" t="s">
        <v>94</v>
      </c>
      <c r="D48" s="243" t="s">
        <v>1358</v>
      </c>
      <c r="E48" s="244"/>
      <c r="F48" s="245"/>
    </row>
    <row r="49" spans="2:7" s="89" customFormat="1" ht="53.5" customHeight="1">
      <c r="B49" s="179" t="s">
        <v>1351</v>
      </c>
      <c r="C49" s="180" t="s">
        <v>148</v>
      </c>
      <c r="D49" s="243" t="s">
        <v>128</v>
      </c>
      <c r="E49" s="244"/>
      <c r="F49" s="245"/>
      <c r="G49" s="114"/>
    </row>
    <row r="50" spans="2:7" ht="27.5" customHeight="1">
      <c r="B50" s="168" t="s">
        <v>1346</v>
      </c>
      <c r="C50" s="168" t="s">
        <v>1884</v>
      </c>
      <c r="D50" s="242" t="s">
        <v>1872</v>
      </c>
      <c r="E50" s="242"/>
      <c r="F50" s="242"/>
    </row>
    <row r="51" spans="2:7" s="89" customFormat="1" ht="28.5" customHeight="1">
      <c r="B51" s="168" t="s">
        <v>1886</v>
      </c>
      <c r="C51" s="168" t="s">
        <v>1885</v>
      </c>
      <c r="D51" s="242" t="s">
        <v>1360</v>
      </c>
      <c r="E51" s="242"/>
      <c r="F51" s="242"/>
      <c r="G51" s="114"/>
    </row>
    <row r="52" spans="2:7" s="89" customFormat="1" ht="29.5" customHeight="1">
      <c r="B52" s="168" t="s">
        <v>1359</v>
      </c>
      <c r="C52" s="17" t="s">
        <v>88</v>
      </c>
      <c r="D52" s="286" t="s">
        <v>1361</v>
      </c>
      <c r="E52" s="286"/>
      <c r="F52" s="286"/>
      <c r="G52" s="114"/>
    </row>
    <row r="53" spans="2:7" s="89" customFormat="1" ht="25.5" customHeight="1">
      <c r="B53" s="7"/>
      <c r="C53" s="7"/>
      <c r="D53" s="7"/>
      <c r="E53" s="7"/>
      <c r="F53" s="7"/>
      <c r="G53" s="114"/>
    </row>
  </sheetData>
  <mergeCells count="47">
    <mergeCell ref="D52:F52"/>
    <mergeCell ref="D51:F51"/>
    <mergeCell ref="B27:B28"/>
    <mergeCell ref="C27:C28"/>
    <mergeCell ref="C42:C43"/>
    <mergeCell ref="D42:F43"/>
    <mergeCell ref="B38:B39"/>
    <mergeCell ref="C38:C39"/>
    <mergeCell ref="D38:F39"/>
    <mergeCell ref="D50:F50"/>
    <mergeCell ref="D34:F34"/>
    <mergeCell ref="D47:F47"/>
    <mergeCell ref="D44:F45"/>
    <mergeCell ref="D46:F46"/>
    <mergeCell ref="B2:F2"/>
    <mergeCell ref="B4:F4"/>
    <mergeCell ref="B3:F3"/>
    <mergeCell ref="B5:F5"/>
    <mergeCell ref="B17:F19"/>
    <mergeCell ref="B6:F6"/>
    <mergeCell ref="B21:F21"/>
    <mergeCell ref="D20:F20"/>
    <mergeCell ref="B7:F11"/>
    <mergeCell ref="B12:F16"/>
    <mergeCell ref="D33:F33"/>
    <mergeCell ref="B22:B24"/>
    <mergeCell ref="C22:C24"/>
    <mergeCell ref="D22:F24"/>
    <mergeCell ref="B25:B26"/>
    <mergeCell ref="C25:C26"/>
    <mergeCell ref="D25:F26"/>
    <mergeCell ref="G27:I27"/>
    <mergeCell ref="D35:F35"/>
    <mergeCell ref="D36:F36"/>
    <mergeCell ref="D48:F48"/>
    <mergeCell ref="D49:F49"/>
    <mergeCell ref="B37:F37"/>
    <mergeCell ref="D27:F28"/>
    <mergeCell ref="B29:B32"/>
    <mergeCell ref="C29:C32"/>
    <mergeCell ref="D29:F32"/>
    <mergeCell ref="B44:B45"/>
    <mergeCell ref="C44:C45"/>
    <mergeCell ref="B40:B41"/>
    <mergeCell ref="C40:C41"/>
    <mergeCell ref="D40:F41"/>
    <mergeCell ref="B42:B43"/>
  </mergeCells>
  <pageMargins left="0.7" right="0.7" top="0.75" bottom="0.75" header="0.3" footer="0.3"/>
  <pageSetup scale="77" orientation="landscape"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M55"/>
  <sheetViews>
    <sheetView tabSelected="1" zoomScale="80" zoomScaleNormal="80" workbookViewId="0">
      <selection activeCell="E7" sqref="E7"/>
    </sheetView>
  </sheetViews>
  <sheetFormatPr defaultColWidth="9.08984375" defaultRowHeight="12.5"/>
  <cols>
    <col min="1" max="1" width="3.453125" style="30" customWidth="1"/>
    <col min="2" max="2" width="4.08984375" style="83" customWidth="1"/>
    <col min="3" max="3" width="53.54296875" style="84" customWidth="1"/>
    <col min="4" max="4" width="2.36328125" style="84" customWidth="1"/>
    <col min="5" max="5" width="26.453125" style="88" customWidth="1"/>
    <col min="6" max="6" width="2.36328125" style="84" customWidth="1"/>
    <col min="7" max="7" width="73.54296875" style="86" customWidth="1"/>
    <col min="8" max="8" width="33.90625" style="29" customWidth="1"/>
    <col min="9" max="9" width="35.90625" style="30" customWidth="1"/>
    <col min="10" max="10" width="19.453125" style="30" customWidth="1"/>
    <col min="11" max="11" width="11.453125" style="30" hidden="1" customWidth="1"/>
    <col min="12" max="12" width="14.90625" style="30" hidden="1" customWidth="1"/>
    <col min="13" max="13" width="0" style="30" hidden="1" customWidth="1"/>
    <col min="14" max="16384" width="9.08984375" style="30"/>
  </cols>
  <sheetData>
    <row r="1" spans="2:13" ht="21" customHeight="1">
      <c r="B1" s="25">
        <v>1</v>
      </c>
      <c r="C1" s="26" t="s">
        <v>0</v>
      </c>
      <c r="D1" s="26" t="s">
        <v>1</v>
      </c>
      <c r="E1" s="26" t="s">
        <v>2</v>
      </c>
      <c r="F1" s="27" t="s">
        <v>3</v>
      </c>
      <c r="G1" s="28" t="s">
        <v>4</v>
      </c>
    </row>
    <row r="2" spans="2:13" ht="68" customHeight="1">
      <c r="B2" s="31">
        <v>2</v>
      </c>
      <c r="C2" s="307" t="s">
        <v>105</v>
      </c>
      <c r="D2" s="308"/>
      <c r="E2" s="308"/>
      <c r="F2" s="308"/>
      <c r="G2" s="309"/>
    </row>
    <row r="3" spans="2:13" ht="34.4" customHeight="1">
      <c r="B3" s="31">
        <v>3</v>
      </c>
      <c r="C3" s="310" t="str">
        <f>_xlfn.CONCAT("Note: The DRG pricing parameters in this spreadsheet match those implemented in the Medicaid claims processing system. ",Cover!B3,".")</f>
        <v>Note: The DRG pricing parameters in this spreadsheet match those implemented in the Medicaid claims processing system. Effective Date: October 1, 2023.</v>
      </c>
      <c r="D3" s="311"/>
      <c r="E3" s="311"/>
      <c r="F3" s="311"/>
      <c r="G3" s="312"/>
      <c r="H3" s="132"/>
    </row>
    <row r="4" spans="2:13" ht="20.25" customHeight="1">
      <c r="B4" s="31">
        <v>4</v>
      </c>
      <c r="C4" s="313" t="s">
        <v>5</v>
      </c>
      <c r="D4" s="314"/>
      <c r="E4" s="32"/>
      <c r="F4" s="315" t="s">
        <v>6</v>
      </c>
      <c r="G4" s="316"/>
    </row>
    <row r="5" spans="2:13" ht="13">
      <c r="B5" s="31">
        <v>5</v>
      </c>
      <c r="C5" s="33" t="s">
        <v>7</v>
      </c>
      <c r="D5" s="33"/>
      <c r="E5" s="33" t="s">
        <v>8</v>
      </c>
      <c r="F5" s="34"/>
      <c r="G5" s="35" t="s">
        <v>9</v>
      </c>
      <c r="H5" s="36"/>
    </row>
    <row r="6" spans="2:13" ht="12.75" customHeight="1">
      <c r="B6" s="31">
        <v>6</v>
      </c>
      <c r="C6" s="37" t="s">
        <v>10</v>
      </c>
      <c r="D6" s="38"/>
      <c r="E6" s="39"/>
      <c r="F6" s="40"/>
      <c r="G6" s="41"/>
      <c r="H6" s="42"/>
      <c r="K6" s="303" t="s">
        <v>11</v>
      </c>
      <c r="L6" s="303"/>
      <c r="M6" s="149"/>
    </row>
    <row r="7" spans="2:13" ht="12.75" customHeight="1">
      <c r="B7" s="31">
        <v>7</v>
      </c>
      <c r="C7" s="43" t="s">
        <v>12</v>
      </c>
      <c r="D7" s="43"/>
      <c r="E7" s="188"/>
      <c r="F7" s="155"/>
      <c r="G7" s="186" t="s">
        <v>1870</v>
      </c>
      <c r="H7" s="36"/>
      <c r="K7" s="44" t="s">
        <v>13</v>
      </c>
      <c r="L7" s="44" t="s">
        <v>14</v>
      </c>
      <c r="M7" s="148"/>
    </row>
    <row r="8" spans="2:13" ht="12.75" customHeight="1">
      <c r="B8" s="31">
        <v>8</v>
      </c>
      <c r="C8" s="43" t="s">
        <v>15</v>
      </c>
      <c r="D8" s="43"/>
      <c r="E8" s="189"/>
      <c r="F8" s="50"/>
      <c r="G8" s="45" t="s">
        <v>16</v>
      </c>
      <c r="H8" s="36"/>
    </row>
    <row r="9" spans="2:13" ht="26.5">
      <c r="B9" s="31">
        <v>9</v>
      </c>
      <c r="C9" s="147" t="s">
        <v>125</v>
      </c>
      <c r="D9" s="43"/>
      <c r="E9" s="190"/>
      <c r="F9" s="50"/>
      <c r="G9" s="45" t="s">
        <v>17</v>
      </c>
      <c r="H9" s="36"/>
      <c r="L9" s="46"/>
    </row>
    <row r="10" spans="2:13" ht="14.4" customHeight="1">
      <c r="B10" s="31">
        <v>10</v>
      </c>
      <c r="C10" s="43" t="s">
        <v>18</v>
      </c>
      <c r="D10" s="43"/>
      <c r="E10" s="190"/>
      <c r="F10" s="50"/>
      <c r="G10" s="45" t="s">
        <v>97</v>
      </c>
      <c r="H10" s="36"/>
    </row>
    <row r="11" spans="2:13" ht="12.75" customHeight="1">
      <c r="B11" s="31">
        <v>11</v>
      </c>
      <c r="C11" s="43" t="s">
        <v>19</v>
      </c>
      <c r="D11" s="43"/>
      <c r="E11" s="188"/>
      <c r="F11" s="50"/>
      <c r="G11" s="45" t="s">
        <v>20</v>
      </c>
      <c r="H11" s="36"/>
      <c r="L11" s="46"/>
    </row>
    <row r="12" spans="2:13" ht="14">
      <c r="B12" s="31">
        <v>12</v>
      </c>
      <c r="C12" s="43" t="s">
        <v>21</v>
      </c>
      <c r="D12" s="43"/>
      <c r="E12" s="327" t="s">
        <v>151</v>
      </c>
      <c r="F12" s="50"/>
      <c r="G12" s="45" t="s">
        <v>1887</v>
      </c>
      <c r="H12" s="36"/>
    </row>
    <row r="13" spans="2:13" ht="14">
      <c r="B13" s="31">
        <v>13</v>
      </c>
      <c r="C13" s="43" t="s">
        <v>57</v>
      </c>
      <c r="D13" s="43"/>
      <c r="E13" s="191"/>
      <c r="F13" s="47"/>
      <c r="G13" s="45" t="s">
        <v>22</v>
      </c>
      <c r="H13" s="36"/>
    </row>
    <row r="14" spans="2:13" ht="14">
      <c r="B14" s="31">
        <v>14</v>
      </c>
      <c r="C14" s="43" t="s">
        <v>133</v>
      </c>
      <c r="D14" s="43"/>
      <c r="E14" s="190"/>
      <c r="F14" s="47"/>
      <c r="G14" s="45" t="s">
        <v>132</v>
      </c>
      <c r="H14" s="36"/>
    </row>
    <row r="15" spans="2:13" ht="13">
      <c r="B15" s="31">
        <v>15</v>
      </c>
      <c r="C15" s="37" t="s">
        <v>56</v>
      </c>
      <c r="D15" s="38"/>
      <c r="E15" s="48"/>
      <c r="F15" s="40"/>
      <c r="G15" s="41"/>
      <c r="H15" s="36"/>
    </row>
    <row r="16" spans="2:13" ht="49.5" customHeight="1">
      <c r="B16" s="31">
        <v>16</v>
      </c>
      <c r="C16" s="43" t="s">
        <v>53</v>
      </c>
      <c r="D16" s="43"/>
      <c r="E16" s="49" t="e">
        <f>VLOOKUP(E13,'DRG Table'!A:G,2,FALSE)</f>
        <v>#N/A</v>
      </c>
      <c r="F16" s="50"/>
      <c r="G16" s="45" t="s">
        <v>52</v>
      </c>
      <c r="H16" s="36"/>
    </row>
    <row r="17" spans="2:8">
      <c r="B17" s="31">
        <v>17</v>
      </c>
      <c r="C17" s="43" t="s">
        <v>92</v>
      </c>
      <c r="D17" s="43"/>
      <c r="E17" s="49" t="e">
        <f>IF(E10&lt;=E31,VLOOKUP(E13,'DRG Table'!A:G,3,FALSE),VLOOKUP(E13,'DRG Table'!A:G,4,FALSE))</f>
        <v>#N/A</v>
      </c>
      <c r="F17" s="50"/>
      <c r="G17" s="45" t="s">
        <v>52</v>
      </c>
      <c r="H17" s="36"/>
    </row>
    <row r="18" spans="2:8">
      <c r="B18" s="31">
        <v>18</v>
      </c>
      <c r="C18" s="43" t="s">
        <v>54</v>
      </c>
      <c r="D18" s="43"/>
      <c r="E18" s="150" t="e">
        <f>VLOOKUP(E13,'DRG Table'!A:G,5,FALSE)</f>
        <v>#N/A</v>
      </c>
      <c r="F18" s="50"/>
      <c r="G18" s="45" t="s">
        <v>52</v>
      </c>
      <c r="H18" s="36"/>
    </row>
    <row r="19" spans="2:8">
      <c r="B19" s="31">
        <v>19</v>
      </c>
      <c r="C19" s="43" t="s">
        <v>98</v>
      </c>
      <c r="D19" s="43"/>
      <c r="E19" s="104" t="e">
        <f>VLOOKUP(E13,'DRG Table'!A:G,7,FALSE)</f>
        <v>#N/A</v>
      </c>
      <c r="F19" s="50"/>
      <c r="G19" s="45" t="s">
        <v>52</v>
      </c>
      <c r="H19" s="36"/>
    </row>
    <row r="20" spans="2:8">
      <c r="B20" s="31">
        <v>20</v>
      </c>
      <c r="C20" s="43" t="s">
        <v>99</v>
      </c>
      <c r="D20" s="43"/>
      <c r="E20" s="104">
        <f>IF(E10&lt;=E31,1.3,1)</f>
        <v>1.3</v>
      </c>
      <c r="F20" s="50"/>
      <c r="G20" s="45" t="s">
        <v>1337</v>
      </c>
      <c r="H20" s="36"/>
    </row>
    <row r="21" spans="2:8" ht="12.75" customHeight="1">
      <c r="B21" s="31">
        <v>21</v>
      </c>
      <c r="C21" s="43" t="s">
        <v>26</v>
      </c>
      <c r="D21" s="43"/>
      <c r="E21" s="121" t="e">
        <f>VLOOKUP(E13,'DRG Table'!A:G,6,FALSE)</f>
        <v>#N/A</v>
      </c>
      <c r="F21" s="50"/>
      <c r="G21" s="45" t="s">
        <v>52</v>
      </c>
      <c r="H21" s="36"/>
    </row>
    <row r="22" spans="2:8" ht="12.75" customHeight="1">
      <c r="B22" s="31">
        <v>22</v>
      </c>
      <c r="C22" s="43" t="s">
        <v>136</v>
      </c>
      <c r="D22" s="43"/>
      <c r="E22" s="121" t="str">
        <f>IF(LEFT(E13,3)="130","Rehab with Vent Per Diem",IF(LEFT(E13,3)="860","Rehab without Vent Per Diem",IF(AND(LEFT(E13,3)="850",E14="YES"),"Rehab with Vent Per Diem",IF(AND(LEFT(E13,3)="850",E14="NO"),"Rehab without Vent Per Diem",IF(AND(LEFT(E13,3)="850",E14=""),"Select Yes/No in E14",IF(OR(LEFT(E13,3)="001",LEFT(E13,3)="002",LEFT(E13,3)="006",LEFT(E13,3)="007",LEFT(E13,3)="008",LEFT(E13,3)="440"),"Transplant % of Chrgs","DRG"))))))</f>
        <v>DRG</v>
      </c>
      <c r="F22" s="50"/>
      <c r="G22" s="45" t="s">
        <v>137</v>
      </c>
      <c r="H22" s="36"/>
    </row>
    <row r="23" spans="2:8" ht="13">
      <c r="B23" s="31">
        <v>23</v>
      </c>
      <c r="C23" s="37" t="s">
        <v>27</v>
      </c>
      <c r="D23" s="38"/>
      <c r="E23" s="51"/>
      <c r="F23" s="40"/>
      <c r="G23" s="41"/>
      <c r="H23" s="153"/>
    </row>
    <row r="24" spans="2:8" ht="37.5" customHeight="1">
      <c r="B24" s="31">
        <v>24</v>
      </c>
      <c r="C24" s="43" t="s">
        <v>28</v>
      </c>
      <c r="D24" s="43"/>
      <c r="E24" s="52" t="str">
        <f>VLOOKUP(E12,'Provider Table'!A:L,3,FALSE)</f>
        <v>NON-PARTICIPATING HOSPITAL (ALL OTHER)</v>
      </c>
      <c r="F24" s="53"/>
      <c r="G24" s="45" t="s">
        <v>29</v>
      </c>
      <c r="H24" s="153"/>
    </row>
    <row r="25" spans="2:8">
      <c r="B25" s="31">
        <v>25</v>
      </c>
      <c r="C25" s="43" t="s">
        <v>55</v>
      </c>
      <c r="D25" s="43"/>
      <c r="E25" s="52" t="str">
        <f>VLOOKUP(E12,'Provider Table'!A:L,6,FALSE)</f>
        <v>OTHER</v>
      </c>
      <c r="F25" s="53"/>
      <c r="G25" s="45" t="s">
        <v>29</v>
      </c>
      <c r="H25" s="153"/>
    </row>
    <row r="26" spans="2:8" ht="12.75" customHeight="1">
      <c r="B26" s="31">
        <v>26</v>
      </c>
      <c r="C26" s="43" t="str">
        <f>IF(LEFT(E22,5)="Rehab","Hospital Rehabiliation Day Rate",IF(LEFT(E22,5)="Trans","Transplant; No DRG Rate","Hospital DRG Base Rate"))</f>
        <v>Hospital DRG Base Rate</v>
      </c>
      <c r="D26" s="43"/>
      <c r="E26" s="52">
        <f>IF(OR(LEFT(E13,3)="130",AND(LEFT(E13,3)="850",E14="YES")),VLOOKUP(E12,'Provider Table'!A:L,10,FALSE),IF(OR(LEFT(E13,3)="860",AND(LEFT(E13,3)="850",E14="NO")),VLOOKUP(E12,'Provider Table'!A:L,11,FALSE),IF(LEFT(E22,10)="Transplant", 0, VLOOKUP(E12,'Provider Table'!A:L,7,FALSE))))</f>
        <v>9444.2000000000007</v>
      </c>
      <c r="F26" s="53"/>
      <c r="G26" s="45" t="s">
        <v>29</v>
      </c>
      <c r="H26" s="36"/>
    </row>
    <row r="27" spans="2:8">
      <c r="B27" s="31">
        <v>27</v>
      </c>
      <c r="C27" s="43" t="s">
        <v>30</v>
      </c>
      <c r="D27" s="43"/>
      <c r="E27" s="54">
        <f>VLOOKUP(E12,'Provider Table'!A:L,8,FALSE)</f>
        <v>0.18260000000000001</v>
      </c>
      <c r="F27" s="55"/>
      <c r="G27" s="45" t="s">
        <v>29</v>
      </c>
      <c r="H27" s="36"/>
    </row>
    <row r="28" spans="2:8" ht="12.75" customHeight="1">
      <c r="B28" s="31">
        <v>28</v>
      </c>
      <c r="C28" s="37" t="s">
        <v>23</v>
      </c>
      <c r="D28" s="37"/>
      <c r="E28" s="56"/>
      <c r="F28" s="57"/>
      <c r="G28" s="58"/>
      <c r="H28" s="36"/>
    </row>
    <row r="29" spans="2:8" ht="12.75" customHeight="1">
      <c r="B29" s="31">
        <v>29</v>
      </c>
      <c r="C29" s="43" t="s">
        <v>24</v>
      </c>
      <c r="D29" s="43"/>
      <c r="E29" s="59">
        <f>VLOOKUP(E12,'Provider Table'!A:I,9,FALSE)</f>
        <v>48745.86</v>
      </c>
      <c r="F29" s="53"/>
      <c r="G29" s="45" t="s">
        <v>51</v>
      </c>
      <c r="H29" s="36"/>
    </row>
    <row r="30" spans="2:8" ht="12.75" customHeight="1">
      <c r="B30" s="31">
        <v>30</v>
      </c>
      <c r="C30" s="43" t="s">
        <v>25</v>
      </c>
      <c r="D30" s="43"/>
      <c r="E30" s="105">
        <v>0.75</v>
      </c>
      <c r="F30" s="53"/>
      <c r="G30" s="60" t="s">
        <v>111</v>
      </c>
      <c r="H30" s="36"/>
    </row>
    <row r="31" spans="2:8" ht="12.75" customHeight="1">
      <c r="B31" s="31">
        <v>31</v>
      </c>
      <c r="C31" s="43" t="s">
        <v>100</v>
      </c>
      <c r="D31" s="43"/>
      <c r="E31" s="39">
        <v>18</v>
      </c>
      <c r="F31" s="53"/>
      <c r="G31" s="45" t="s">
        <v>101</v>
      </c>
      <c r="H31" s="36"/>
    </row>
    <row r="32" spans="2:8" ht="13">
      <c r="B32" s="31">
        <v>32</v>
      </c>
      <c r="C32" s="37" t="s">
        <v>31</v>
      </c>
      <c r="D32" s="37"/>
      <c r="E32" s="61"/>
      <c r="F32" s="62"/>
      <c r="G32" s="63"/>
      <c r="H32" s="36"/>
    </row>
    <row r="33" spans="2:8">
      <c r="B33" s="31">
        <v>33</v>
      </c>
      <c r="C33" s="43" t="s">
        <v>102</v>
      </c>
      <c r="D33" s="43"/>
      <c r="E33" s="106" t="e">
        <f>MAX(E19,E20)</f>
        <v>#N/A</v>
      </c>
      <c r="F33" s="50"/>
      <c r="G33" s="64" t="s">
        <v>1338</v>
      </c>
      <c r="H33" s="36"/>
    </row>
    <row r="34" spans="2:8">
      <c r="B34" s="31">
        <v>34</v>
      </c>
      <c r="C34" s="43" t="s">
        <v>93</v>
      </c>
      <c r="D34" s="43"/>
      <c r="E34" s="65" t="e">
        <f>IF(LEFT(E22,5)="Rehab",ROUND((E8*E26),2),IF(LEFT(E22,5)="Trans",ROUND((E27*E7),2),ROUND((E26*E18*E33),2)))</f>
        <v>#N/A</v>
      </c>
      <c r="F34" s="50"/>
      <c r="G34" s="64" t="s">
        <v>1339</v>
      </c>
      <c r="H34" s="36"/>
    </row>
    <row r="35" spans="2:8" ht="13">
      <c r="B35" s="31">
        <v>35</v>
      </c>
      <c r="C35" s="66" t="s">
        <v>32</v>
      </c>
      <c r="D35" s="66"/>
      <c r="E35" s="67"/>
      <c r="F35" s="68"/>
      <c r="G35" s="69"/>
      <c r="H35" s="117"/>
    </row>
    <row r="36" spans="2:8">
      <c r="B36" s="31">
        <v>36</v>
      </c>
      <c r="C36" s="43" t="s">
        <v>33</v>
      </c>
      <c r="D36" s="43"/>
      <c r="E36" s="70" t="str">
        <f>IF(AND(E9="Yes",LEFT(E13,3)&lt;&gt;"580",LEFT(E13,3)&lt;&gt;"581"),"Yes","No")</f>
        <v>No</v>
      </c>
      <c r="F36" s="50"/>
      <c r="G36" s="71" t="s">
        <v>103</v>
      </c>
      <c r="H36" s="154"/>
    </row>
    <row r="37" spans="2:8">
      <c r="B37" s="31">
        <v>37</v>
      </c>
      <c r="C37" s="43" t="s">
        <v>34</v>
      </c>
      <c r="D37" s="43"/>
      <c r="E37" s="70" t="str">
        <f>IF(E36="Yes",ROUND(((E34/E21)*(E8+1)),2),"N/A")</f>
        <v>N/A</v>
      </c>
      <c r="F37" s="50"/>
      <c r="G37" s="71" t="s">
        <v>1340</v>
      </c>
      <c r="H37" s="154"/>
    </row>
    <row r="38" spans="2:8">
      <c r="B38" s="31">
        <v>38</v>
      </c>
      <c r="C38" s="43" t="s">
        <v>35</v>
      </c>
      <c r="D38" s="43"/>
      <c r="E38" s="70" t="str">
        <f>IF(E36="Yes",IF(E37&lt;E34,"Yes","No"),"N/A")</f>
        <v>N/A</v>
      </c>
      <c r="F38" s="50"/>
      <c r="G38" s="71" t="s">
        <v>1341</v>
      </c>
      <c r="H38" s="119"/>
    </row>
    <row r="39" spans="2:8">
      <c r="B39" s="31">
        <v>39</v>
      </c>
      <c r="C39" s="43" t="s">
        <v>36</v>
      </c>
      <c r="D39" s="43"/>
      <c r="E39" s="70" t="e">
        <f>IF(OR(LEFT(E22,5)="Rehab",LEFT(E22,5)="Trans"),E34,IF(E38="Yes",E37,E34))</f>
        <v>#N/A</v>
      </c>
      <c r="F39" s="50"/>
      <c r="G39" s="166" t="s">
        <v>1342</v>
      </c>
      <c r="H39" s="118"/>
    </row>
    <row r="40" spans="2:8" ht="13">
      <c r="B40" s="31">
        <v>40</v>
      </c>
      <c r="C40" s="66" t="s">
        <v>37</v>
      </c>
      <c r="D40" s="66"/>
      <c r="E40" s="67"/>
      <c r="F40" s="68"/>
      <c r="G40" s="69"/>
      <c r="H40" s="36"/>
    </row>
    <row r="41" spans="2:8">
      <c r="B41" s="31">
        <v>41</v>
      </c>
      <c r="C41" s="43" t="s">
        <v>38</v>
      </c>
      <c r="D41" s="43"/>
      <c r="E41" s="70">
        <f>E7*E27</f>
        <v>0</v>
      </c>
      <c r="F41" s="50"/>
      <c r="G41" s="71" t="s">
        <v>1343</v>
      </c>
      <c r="H41" s="36"/>
    </row>
    <row r="42" spans="2:8">
      <c r="B42" s="31">
        <v>42</v>
      </c>
      <c r="C42" s="43" t="s">
        <v>39</v>
      </c>
      <c r="D42" s="43"/>
      <c r="E42" s="72" t="e">
        <f>IF(AND(E22 = "DRG", (E41-E39)&gt;E29), "Yes", "No")</f>
        <v>#N/A</v>
      </c>
      <c r="F42" s="50"/>
      <c r="G42" s="73" t="s">
        <v>1883</v>
      </c>
      <c r="H42" s="36"/>
    </row>
    <row r="43" spans="2:8">
      <c r="B43" s="31">
        <v>43</v>
      </c>
      <c r="C43" s="43" t="s">
        <v>40</v>
      </c>
      <c r="D43" s="43"/>
      <c r="E43" s="70" t="e">
        <f>IF(E42="Yes",(E41-E39),"N/A")</f>
        <v>#N/A</v>
      </c>
      <c r="F43" s="50"/>
      <c r="G43" s="74" t="s">
        <v>1878</v>
      </c>
      <c r="H43" s="36"/>
    </row>
    <row r="44" spans="2:8">
      <c r="B44" s="31">
        <v>44</v>
      </c>
      <c r="C44" s="43" t="s">
        <v>41</v>
      </c>
      <c r="D44" s="43"/>
      <c r="E44" s="70" t="e">
        <f>IF(E42="Yes", ROUND(((E43-E29)*E30),2),0)</f>
        <v>#N/A</v>
      </c>
      <c r="F44" s="50"/>
      <c r="G44" s="74" t="s">
        <v>1344</v>
      </c>
      <c r="H44" s="36"/>
    </row>
    <row r="45" spans="2:8" ht="13">
      <c r="B45" s="31">
        <v>45</v>
      </c>
      <c r="C45" s="75" t="s">
        <v>1879</v>
      </c>
      <c r="D45" s="66"/>
      <c r="E45" s="67"/>
      <c r="F45" s="68"/>
      <c r="G45" s="69"/>
      <c r="H45" s="36"/>
    </row>
    <row r="46" spans="2:8">
      <c r="B46" s="31">
        <v>46</v>
      </c>
      <c r="C46" s="43" t="s">
        <v>42</v>
      </c>
      <c r="D46" s="43"/>
      <c r="E46" s="70" t="e">
        <f>IF(OR(LEFT(E22,5)="Rehab",LEFT(E22,5)="Trans"),E39,E39+E44)</f>
        <v>#N/A</v>
      </c>
      <c r="F46" s="50"/>
      <c r="G46" s="76" t="s">
        <v>1345</v>
      </c>
      <c r="H46" s="36"/>
    </row>
    <row r="47" spans="2:8" ht="13">
      <c r="B47" s="31">
        <v>47</v>
      </c>
      <c r="C47" s="75" t="s">
        <v>109</v>
      </c>
      <c r="D47" s="77"/>
      <c r="E47" s="78"/>
      <c r="F47" s="79"/>
      <c r="G47" s="80"/>
      <c r="H47" s="36"/>
    </row>
    <row r="48" spans="2:8">
      <c r="B48" s="31">
        <v>48</v>
      </c>
      <c r="C48" s="43" t="s">
        <v>19</v>
      </c>
      <c r="D48" s="43"/>
      <c r="E48" s="72">
        <f>E11</f>
        <v>0</v>
      </c>
      <c r="F48" s="50"/>
      <c r="G48" s="167" t="s">
        <v>79</v>
      </c>
      <c r="H48" s="36"/>
    </row>
    <row r="49" spans="2:8" ht="43.5" customHeight="1">
      <c r="B49" s="31">
        <v>49</v>
      </c>
      <c r="C49" s="43" t="s">
        <v>1880</v>
      </c>
      <c r="D49" s="43"/>
      <c r="E49" s="187">
        <f>IF( AND((E12&lt;&gt;"NON PAR HOSP"),LEFT(E22,5)="Rehab"), MIN(270.92, VLOOKUP(E12,'Provider Table'!A:L,12)*E8), 0)</f>
        <v>0</v>
      </c>
      <c r="F49" s="192"/>
      <c r="G49" s="169" t="s">
        <v>1881</v>
      </c>
      <c r="H49" s="152"/>
    </row>
    <row r="50" spans="2:8" ht="13">
      <c r="B50" s="31">
        <v>50</v>
      </c>
      <c r="C50" s="147" t="s">
        <v>138</v>
      </c>
      <c r="D50" s="43"/>
      <c r="E50" s="81" t="e">
        <f>IF((E46-E48)&gt;0, E46 - E48+E49, 0)</f>
        <v>#N/A</v>
      </c>
      <c r="F50" s="50"/>
      <c r="G50" s="158" t="s">
        <v>1882</v>
      </c>
      <c r="H50" s="36"/>
    </row>
    <row r="51" spans="2:8" s="82" customFormat="1" ht="13">
      <c r="B51" s="304" t="s">
        <v>45</v>
      </c>
      <c r="C51" s="305"/>
      <c r="D51" s="305"/>
      <c r="E51" s="305"/>
      <c r="F51" s="305"/>
      <c r="G51" s="306"/>
      <c r="H51" s="42"/>
    </row>
    <row r="53" spans="2:8">
      <c r="E53" s="85"/>
      <c r="G53" s="29"/>
    </row>
    <row r="54" spans="2:8">
      <c r="C54" s="87"/>
      <c r="E54" s="85"/>
    </row>
    <row r="55" spans="2:8">
      <c r="E55" s="85"/>
    </row>
  </sheetData>
  <sheetProtection algorithmName="SHA-512" hashValue="w+072PR2cIZHD7AmipP7hi9CKdu2nOKVacv+JlzUPRLRP1trQ5U/1nmgRJlb/Fe3Fy9d5Fk9GdDp2GfzpRzscg==" saltValue="eSU/5QhYFUiMvbYHlD3J7Q==" spinCount="100000" sheet="1" objects="1" scenarios="1"/>
  <mergeCells count="6">
    <mergeCell ref="K6:L6"/>
    <mergeCell ref="B51:G51"/>
    <mergeCell ref="C2:G2"/>
    <mergeCell ref="C3:G3"/>
    <mergeCell ref="C4:D4"/>
    <mergeCell ref="F4:G4"/>
  </mergeCells>
  <conditionalFormatting sqref="E22">
    <cfRule type="containsText" dxfId="0" priority="1" operator="containsText" text="Select">
      <formula>NOT(ISERROR(SEARCH("Select",E22)))</formula>
    </cfRule>
  </conditionalFormatting>
  <dataValidations count="3">
    <dataValidation type="list" allowBlank="1" showInputMessage="1" showErrorMessage="1" sqref="E9 E14" xr:uid="{00000000-0002-0000-0300-000000000000}">
      <formula1>$K$7:$L$7</formula1>
    </dataValidation>
    <dataValidation type="whole" operator="lessThanOrEqual" allowBlank="1" showInputMessage="1" showErrorMessage="1" sqref="E10" xr:uid="{00000000-0002-0000-0300-000001000000}">
      <formula1>110</formula1>
    </dataValidation>
    <dataValidation type="whole" operator="greaterThan" allowBlank="1" showErrorMessage="1" errorTitle="Length of Stay" error="Day count must be a wholenumber greater than zero." promptTitle="Lenght of Stay" prompt="Day count must be a wholenumber greater than zero." sqref="E8" xr:uid="{00000000-0002-0000-0300-000002000000}">
      <formula1>0</formula1>
    </dataValidation>
  </dataValidations>
  <pageMargins left="0.75" right="0.75" top="1" bottom="1" header="0.5" footer="0.5"/>
  <pageSetup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40"/>
  <sheetViews>
    <sheetView zoomScale="90" zoomScaleNormal="90" workbookViewId="0">
      <pane ySplit="6" topLeftCell="A7" activePane="bottomLeft" state="frozen"/>
      <selection pane="bottomLeft" sqref="A1:XFD1048576"/>
    </sheetView>
  </sheetViews>
  <sheetFormatPr defaultRowHeight="14.5"/>
  <cols>
    <col min="1" max="1" width="10" style="3" bestFit="1" customWidth="1"/>
    <col min="2" max="2" width="75.54296875" customWidth="1"/>
    <col min="3" max="3" width="27" style="3" bestFit="1" customWidth="1"/>
    <col min="4" max="4" width="23.453125" style="3" bestFit="1" customWidth="1"/>
    <col min="5" max="5" width="13.7265625" style="142" bestFit="1" customWidth="1"/>
    <col min="6" max="6" width="13.7265625" style="98" bestFit="1" customWidth="1"/>
    <col min="7" max="7" width="14" style="91" bestFit="1" customWidth="1"/>
  </cols>
  <sheetData>
    <row r="1" spans="1:7" ht="24" customHeight="1">
      <c r="A1" s="193" t="s">
        <v>66</v>
      </c>
      <c r="B1" s="194"/>
      <c r="C1" s="194"/>
      <c r="D1" s="194"/>
      <c r="E1" s="194"/>
      <c r="F1" s="194"/>
      <c r="G1" s="195"/>
    </row>
    <row r="2" spans="1:7" s="4" customFormat="1" ht="14.15" customHeight="1">
      <c r="A2" s="317" t="s">
        <v>1874</v>
      </c>
      <c r="B2" s="318"/>
      <c r="C2" s="318"/>
      <c r="D2" s="318"/>
      <c r="E2" s="318"/>
      <c r="F2" s="318"/>
      <c r="G2" s="319"/>
    </row>
    <row r="3" spans="1:7" s="4" customFormat="1" ht="13">
      <c r="A3" s="317" t="s">
        <v>48</v>
      </c>
      <c r="B3" s="318"/>
      <c r="C3" s="318"/>
      <c r="D3" s="318"/>
      <c r="E3" s="318"/>
      <c r="F3" s="318"/>
      <c r="G3" s="319"/>
    </row>
    <row r="4" spans="1:7" s="4" customFormat="1" ht="15.5" customHeight="1">
      <c r="A4" s="320" t="s">
        <v>1873</v>
      </c>
      <c r="B4" s="321"/>
      <c r="C4" s="321"/>
      <c r="D4" s="321"/>
      <c r="E4" s="321"/>
      <c r="F4" s="321"/>
      <c r="G4" s="322"/>
    </row>
    <row r="5" spans="1:7" s="4" customFormat="1" ht="7" customHeight="1">
      <c r="A5" s="320"/>
      <c r="B5" s="321"/>
      <c r="C5" s="321"/>
      <c r="D5" s="321"/>
      <c r="E5" s="321"/>
      <c r="F5" s="321"/>
      <c r="G5" s="322"/>
    </row>
    <row r="6" spans="1:7" s="3" customFormat="1" ht="42.5">
      <c r="A6" s="122" t="s">
        <v>117</v>
      </c>
      <c r="B6" s="123" t="s">
        <v>47</v>
      </c>
      <c r="C6" s="123" t="s">
        <v>118</v>
      </c>
      <c r="D6" s="123" t="s">
        <v>119</v>
      </c>
      <c r="E6" s="139" t="s">
        <v>116</v>
      </c>
      <c r="F6" s="124" t="s">
        <v>120</v>
      </c>
      <c r="G6" s="125" t="s">
        <v>96</v>
      </c>
    </row>
    <row r="7" spans="1:7" s="89" customFormat="1" ht="14.4" customHeight="1">
      <c r="A7" s="92" t="s">
        <v>158</v>
      </c>
      <c r="B7" s="5" t="s">
        <v>1362</v>
      </c>
      <c r="C7" s="99" t="s">
        <v>1855</v>
      </c>
      <c r="D7" s="99" t="s">
        <v>1856</v>
      </c>
      <c r="E7" s="140">
        <v>6.1752635117369659</v>
      </c>
      <c r="F7" s="96">
        <v>6.28</v>
      </c>
      <c r="G7" s="107">
        <v>1</v>
      </c>
    </row>
    <row r="8" spans="1:7" s="89" customFormat="1" ht="14.4" customHeight="1">
      <c r="A8" s="93" t="s">
        <v>159</v>
      </c>
      <c r="B8" s="159" t="s">
        <v>1362</v>
      </c>
      <c r="C8" s="160" t="s">
        <v>1855</v>
      </c>
      <c r="D8" s="160" t="s">
        <v>1856</v>
      </c>
      <c r="E8" s="161">
        <v>6.9551992057860739</v>
      </c>
      <c r="F8" s="162">
        <v>7.49</v>
      </c>
      <c r="G8" s="108">
        <v>1</v>
      </c>
    </row>
    <row r="9" spans="1:7" s="89" customFormat="1" ht="14.4" customHeight="1">
      <c r="A9" s="156" t="s">
        <v>160</v>
      </c>
      <c r="B9" s="7" t="s">
        <v>1362</v>
      </c>
      <c r="C9" s="163" t="s">
        <v>1855</v>
      </c>
      <c r="D9" s="163" t="s">
        <v>1856</v>
      </c>
      <c r="E9" s="164">
        <v>8.2985686235652079</v>
      </c>
      <c r="F9" s="165">
        <v>10.42</v>
      </c>
      <c r="G9" s="109">
        <v>1</v>
      </c>
    </row>
    <row r="10" spans="1:7" s="89" customFormat="1" ht="14.4" customHeight="1">
      <c r="A10" s="94" t="s">
        <v>161</v>
      </c>
      <c r="B10" s="95" t="s">
        <v>1362</v>
      </c>
      <c r="C10" s="100" t="s">
        <v>1855</v>
      </c>
      <c r="D10" s="100" t="s">
        <v>1856</v>
      </c>
      <c r="E10" s="141">
        <v>14.354159036276368</v>
      </c>
      <c r="F10" s="97">
        <v>28.16</v>
      </c>
      <c r="G10" s="110">
        <v>1</v>
      </c>
    </row>
    <row r="11" spans="1:7" s="89" customFormat="1" ht="14.4" customHeight="1">
      <c r="A11" s="92" t="s">
        <v>162</v>
      </c>
      <c r="B11" s="5" t="s">
        <v>1363</v>
      </c>
      <c r="C11" s="99" t="s">
        <v>1855</v>
      </c>
      <c r="D11" s="99" t="s">
        <v>1856</v>
      </c>
      <c r="E11" s="140">
        <v>8.8336815544095906</v>
      </c>
      <c r="F11" s="96">
        <v>12.17</v>
      </c>
      <c r="G11" s="107">
        <v>1</v>
      </c>
    </row>
    <row r="12" spans="1:7" s="89" customFormat="1" ht="14.4" customHeight="1">
      <c r="A12" s="93" t="s">
        <v>163</v>
      </c>
      <c r="B12" s="159" t="s">
        <v>1363</v>
      </c>
      <c r="C12" s="160" t="s">
        <v>1855</v>
      </c>
      <c r="D12" s="160" t="s">
        <v>1856</v>
      </c>
      <c r="E12" s="161">
        <v>10.304453749288076</v>
      </c>
      <c r="F12" s="162">
        <v>14.12</v>
      </c>
      <c r="G12" s="108">
        <v>1</v>
      </c>
    </row>
    <row r="13" spans="1:7" s="89" customFormat="1" ht="14.4" customHeight="1">
      <c r="A13" s="156" t="s">
        <v>164</v>
      </c>
      <c r="B13" s="7" t="s">
        <v>1363</v>
      </c>
      <c r="C13" s="163" t="s">
        <v>1855</v>
      </c>
      <c r="D13" s="163" t="s">
        <v>1856</v>
      </c>
      <c r="E13" s="164">
        <v>13.885377853395459</v>
      </c>
      <c r="F13" s="165">
        <v>24.17</v>
      </c>
      <c r="G13" s="109">
        <v>1</v>
      </c>
    </row>
    <row r="14" spans="1:7" s="89" customFormat="1" ht="14.4" customHeight="1">
      <c r="A14" s="94" t="s">
        <v>165</v>
      </c>
      <c r="B14" s="95" t="s">
        <v>1363</v>
      </c>
      <c r="C14" s="100" t="s">
        <v>1855</v>
      </c>
      <c r="D14" s="100" t="s">
        <v>1856</v>
      </c>
      <c r="E14" s="141">
        <v>22.454347266663575</v>
      </c>
      <c r="F14" s="97">
        <v>46.36</v>
      </c>
      <c r="G14" s="110">
        <v>1</v>
      </c>
    </row>
    <row r="15" spans="1:7" s="89" customFormat="1" ht="14.4" customHeight="1">
      <c r="A15" s="92" t="s">
        <v>166</v>
      </c>
      <c r="B15" s="5" t="s">
        <v>1364</v>
      </c>
      <c r="C15" s="99" t="s">
        <v>1857</v>
      </c>
      <c r="D15" s="99" t="s">
        <v>1858</v>
      </c>
      <c r="E15" s="140">
        <v>4.5809592352193977</v>
      </c>
      <c r="F15" s="96">
        <v>11.79</v>
      </c>
      <c r="G15" s="107">
        <v>1</v>
      </c>
    </row>
    <row r="16" spans="1:7" s="89" customFormat="1" ht="14.4" customHeight="1">
      <c r="A16" s="93" t="s">
        <v>167</v>
      </c>
      <c r="B16" s="159" t="s">
        <v>1364</v>
      </c>
      <c r="C16" s="160" t="s">
        <v>1857</v>
      </c>
      <c r="D16" s="160" t="s">
        <v>1858</v>
      </c>
      <c r="E16" s="161">
        <v>6.8600491055107655</v>
      </c>
      <c r="F16" s="162">
        <v>17.91</v>
      </c>
      <c r="G16" s="108">
        <v>1</v>
      </c>
    </row>
    <row r="17" spans="1:7" s="89" customFormat="1" ht="14.4" customHeight="1">
      <c r="A17" s="156" t="s">
        <v>168</v>
      </c>
      <c r="B17" s="7" t="s">
        <v>1364</v>
      </c>
      <c r="C17" s="163" t="s">
        <v>1857</v>
      </c>
      <c r="D17" s="163" t="s">
        <v>1858</v>
      </c>
      <c r="E17" s="164">
        <v>9.9780842910599112</v>
      </c>
      <c r="F17" s="165">
        <v>27.41</v>
      </c>
      <c r="G17" s="109">
        <v>1</v>
      </c>
    </row>
    <row r="18" spans="1:7" s="89" customFormat="1" ht="14.4" customHeight="1">
      <c r="A18" s="94" t="s">
        <v>169</v>
      </c>
      <c r="B18" s="95" t="s">
        <v>1364</v>
      </c>
      <c r="C18" s="100" t="s">
        <v>1857</v>
      </c>
      <c r="D18" s="100" t="s">
        <v>1858</v>
      </c>
      <c r="E18" s="141">
        <v>14.580864951639269</v>
      </c>
      <c r="F18" s="97">
        <v>39.6</v>
      </c>
      <c r="G18" s="110">
        <v>1</v>
      </c>
    </row>
    <row r="19" spans="1:7" s="89" customFormat="1" ht="14.4" customHeight="1">
      <c r="A19" s="92" t="s">
        <v>170</v>
      </c>
      <c r="B19" s="5" t="s">
        <v>1365</v>
      </c>
      <c r="C19" s="99" t="s">
        <v>1857</v>
      </c>
      <c r="D19" s="99" t="s">
        <v>1858</v>
      </c>
      <c r="E19" s="140">
        <v>4.3010716865989185</v>
      </c>
      <c r="F19" s="96">
        <v>13.44</v>
      </c>
      <c r="G19" s="107">
        <v>1</v>
      </c>
    </row>
    <row r="20" spans="1:7" s="89" customFormat="1" ht="14.4" customHeight="1">
      <c r="A20" s="93" t="s">
        <v>171</v>
      </c>
      <c r="B20" s="159" t="s">
        <v>1365</v>
      </c>
      <c r="C20" s="160" t="s">
        <v>1857</v>
      </c>
      <c r="D20" s="160" t="s">
        <v>1858</v>
      </c>
      <c r="E20" s="161">
        <v>5.1794820377258866</v>
      </c>
      <c r="F20" s="162">
        <v>19.170000000000002</v>
      </c>
      <c r="G20" s="108">
        <v>1</v>
      </c>
    </row>
    <row r="21" spans="1:7" s="89" customFormat="1" ht="14.4" customHeight="1">
      <c r="A21" s="156" t="s">
        <v>172</v>
      </c>
      <c r="B21" s="7" t="s">
        <v>1365</v>
      </c>
      <c r="C21" s="163" t="s">
        <v>1857</v>
      </c>
      <c r="D21" s="163" t="s">
        <v>1858</v>
      </c>
      <c r="E21" s="164">
        <v>7.0760186493426067</v>
      </c>
      <c r="F21" s="165">
        <v>24.32</v>
      </c>
      <c r="G21" s="109">
        <v>1</v>
      </c>
    </row>
    <row r="22" spans="1:7" s="89" customFormat="1" ht="14.4" customHeight="1">
      <c r="A22" s="94" t="s">
        <v>173</v>
      </c>
      <c r="B22" s="95" t="s">
        <v>1365</v>
      </c>
      <c r="C22" s="100" t="s">
        <v>1857</v>
      </c>
      <c r="D22" s="100" t="s">
        <v>1858</v>
      </c>
      <c r="E22" s="141">
        <v>9.6090836544039515</v>
      </c>
      <c r="F22" s="97">
        <v>31.6</v>
      </c>
      <c r="G22" s="110">
        <v>1</v>
      </c>
    </row>
    <row r="23" spans="1:7" s="89" customFormat="1" ht="14.4" customHeight="1">
      <c r="A23" s="92" t="s">
        <v>174</v>
      </c>
      <c r="B23" s="5" t="s">
        <v>1366</v>
      </c>
      <c r="C23" s="99" t="s">
        <v>1855</v>
      </c>
      <c r="D23" s="99" t="s">
        <v>1856</v>
      </c>
      <c r="E23" s="140">
        <v>6.0821899299151712</v>
      </c>
      <c r="F23" s="96"/>
      <c r="G23" s="107">
        <v>1</v>
      </c>
    </row>
    <row r="24" spans="1:7" s="89" customFormat="1" ht="14.4" customHeight="1">
      <c r="A24" s="93" t="s">
        <v>175</v>
      </c>
      <c r="B24" s="159" t="s">
        <v>1366</v>
      </c>
      <c r="C24" s="160" t="s">
        <v>1855</v>
      </c>
      <c r="D24" s="160" t="s">
        <v>1856</v>
      </c>
      <c r="E24" s="161">
        <v>7.7377014625392349</v>
      </c>
      <c r="F24" s="162">
        <v>6.94</v>
      </c>
      <c r="G24" s="108">
        <v>1</v>
      </c>
    </row>
    <row r="25" spans="1:7" s="89" customFormat="1" ht="14.4" customHeight="1">
      <c r="A25" s="156" t="s">
        <v>176</v>
      </c>
      <c r="B25" s="7" t="s">
        <v>1366</v>
      </c>
      <c r="C25" s="163" t="s">
        <v>1855</v>
      </c>
      <c r="D25" s="163" t="s">
        <v>1856</v>
      </c>
      <c r="E25" s="164">
        <v>8.9133574225916572</v>
      </c>
      <c r="F25" s="165">
        <v>8.86</v>
      </c>
      <c r="G25" s="109">
        <v>1</v>
      </c>
    </row>
    <row r="26" spans="1:7" s="89" customFormat="1" ht="14.4" customHeight="1">
      <c r="A26" s="94" t="s">
        <v>177</v>
      </c>
      <c r="B26" s="95" t="s">
        <v>1366</v>
      </c>
      <c r="C26" s="100" t="s">
        <v>1855</v>
      </c>
      <c r="D26" s="100" t="s">
        <v>1856</v>
      </c>
      <c r="E26" s="141">
        <v>12.67637577299894</v>
      </c>
      <c r="F26" s="97">
        <v>22.24</v>
      </c>
      <c r="G26" s="110">
        <v>1</v>
      </c>
    </row>
    <row r="27" spans="1:7" s="89" customFormat="1" ht="14.4" customHeight="1">
      <c r="A27" s="92" t="s">
        <v>1367</v>
      </c>
      <c r="B27" s="5" t="s">
        <v>1368</v>
      </c>
      <c r="C27" s="99" t="s">
        <v>1855</v>
      </c>
      <c r="D27" s="99" t="s">
        <v>1856</v>
      </c>
      <c r="E27" s="140">
        <v>6.0422596628081671</v>
      </c>
      <c r="F27" s="96">
        <v>21.85</v>
      </c>
      <c r="G27" s="107">
        <v>1</v>
      </c>
    </row>
    <row r="28" spans="1:7" s="89" customFormat="1" ht="14.4" customHeight="1">
      <c r="A28" s="93" t="s">
        <v>1369</v>
      </c>
      <c r="B28" s="159" t="s">
        <v>1368</v>
      </c>
      <c r="C28" s="160" t="s">
        <v>1855</v>
      </c>
      <c r="D28" s="160" t="s">
        <v>1856</v>
      </c>
      <c r="E28" s="161">
        <v>6.7858929990569825</v>
      </c>
      <c r="F28" s="162">
        <v>23.4</v>
      </c>
      <c r="G28" s="108">
        <v>1</v>
      </c>
    </row>
    <row r="29" spans="1:7" s="89" customFormat="1" ht="14.4" customHeight="1">
      <c r="A29" s="156" t="s">
        <v>1370</v>
      </c>
      <c r="B29" s="7" t="s">
        <v>1368</v>
      </c>
      <c r="C29" s="163" t="s">
        <v>1855</v>
      </c>
      <c r="D29" s="163" t="s">
        <v>1856</v>
      </c>
      <c r="E29" s="164">
        <v>8.6752654081308833</v>
      </c>
      <c r="F29" s="165">
        <v>27.52</v>
      </c>
      <c r="G29" s="109">
        <v>1</v>
      </c>
    </row>
    <row r="30" spans="1:7" s="89" customFormat="1" ht="14.4" customHeight="1">
      <c r="A30" s="94" t="s">
        <v>1371</v>
      </c>
      <c r="B30" s="95" t="s">
        <v>1368</v>
      </c>
      <c r="C30" s="100" t="s">
        <v>1855</v>
      </c>
      <c r="D30" s="100" t="s">
        <v>1856</v>
      </c>
      <c r="E30" s="141">
        <v>14.720663860224986</v>
      </c>
      <c r="F30" s="97">
        <v>44.69</v>
      </c>
      <c r="G30" s="110">
        <v>1</v>
      </c>
    </row>
    <row r="31" spans="1:7" s="89" customFormat="1" ht="14.4" customHeight="1">
      <c r="A31" s="92" t="s">
        <v>1372</v>
      </c>
      <c r="B31" s="5" t="s">
        <v>1373</v>
      </c>
      <c r="C31" s="99" t="s">
        <v>1855</v>
      </c>
      <c r="D31" s="99" t="s">
        <v>1856</v>
      </c>
      <c r="E31" s="140">
        <v>2.9480714614749388</v>
      </c>
      <c r="F31" s="96">
        <v>9.27</v>
      </c>
      <c r="G31" s="107">
        <v>1</v>
      </c>
    </row>
    <row r="32" spans="1:7" s="89" customFormat="1" ht="14.4" customHeight="1">
      <c r="A32" s="93" t="s">
        <v>1374</v>
      </c>
      <c r="B32" s="159" t="s">
        <v>1373</v>
      </c>
      <c r="C32" s="160" t="s">
        <v>1855</v>
      </c>
      <c r="D32" s="160" t="s">
        <v>1856</v>
      </c>
      <c r="E32" s="161">
        <v>3.9232143115481888</v>
      </c>
      <c r="F32" s="162">
        <v>16.059999999999999</v>
      </c>
      <c r="G32" s="108">
        <v>1</v>
      </c>
    </row>
    <row r="33" spans="1:7" s="89" customFormat="1" ht="14.4" customHeight="1">
      <c r="A33" s="156" t="s">
        <v>1375</v>
      </c>
      <c r="B33" s="7" t="s">
        <v>1373</v>
      </c>
      <c r="C33" s="163" t="s">
        <v>1855</v>
      </c>
      <c r="D33" s="163" t="s">
        <v>1856</v>
      </c>
      <c r="E33" s="164">
        <v>4.68897165511898</v>
      </c>
      <c r="F33" s="165">
        <v>18.309999999999999</v>
      </c>
      <c r="G33" s="109">
        <v>1</v>
      </c>
    </row>
    <row r="34" spans="1:7" s="89" customFormat="1" ht="14.4" customHeight="1">
      <c r="A34" s="94" t="s">
        <v>1376</v>
      </c>
      <c r="B34" s="95" t="s">
        <v>1373</v>
      </c>
      <c r="C34" s="100" t="s">
        <v>1855</v>
      </c>
      <c r="D34" s="100" t="s">
        <v>1856</v>
      </c>
      <c r="E34" s="141">
        <v>7.4465770775375724</v>
      </c>
      <c r="F34" s="97">
        <v>26.71</v>
      </c>
      <c r="G34" s="110">
        <v>1</v>
      </c>
    </row>
    <row r="35" spans="1:7" s="89" customFormat="1" ht="14.4" customHeight="1">
      <c r="A35" s="92" t="s">
        <v>1377</v>
      </c>
      <c r="B35" s="5" t="s">
        <v>1378</v>
      </c>
      <c r="C35" s="99" t="s">
        <v>1857</v>
      </c>
      <c r="D35" s="99" t="s">
        <v>1858</v>
      </c>
      <c r="E35" s="140">
        <v>3.9382484246546774</v>
      </c>
      <c r="F35" s="96"/>
      <c r="G35" s="107">
        <v>1</v>
      </c>
    </row>
    <row r="36" spans="1:7" s="89" customFormat="1" ht="14.4" customHeight="1">
      <c r="A36" s="93" t="s">
        <v>1379</v>
      </c>
      <c r="B36" s="159" t="s">
        <v>1378</v>
      </c>
      <c r="C36" s="160" t="s">
        <v>1857</v>
      </c>
      <c r="D36" s="160" t="s">
        <v>1858</v>
      </c>
      <c r="E36" s="161">
        <v>4.7986575786232359</v>
      </c>
      <c r="F36" s="162">
        <v>7.21</v>
      </c>
      <c r="G36" s="108">
        <v>1</v>
      </c>
    </row>
    <row r="37" spans="1:7" s="89" customFormat="1" ht="14.4" customHeight="1">
      <c r="A37" s="156" t="s">
        <v>1380</v>
      </c>
      <c r="B37" s="7" t="s">
        <v>1378</v>
      </c>
      <c r="C37" s="163" t="s">
        <v>1857</v>
      </c>
      <c r="D37" s="163" t="s">
        <v>1858</v>
      </c>
      <c r="E37" s="164">
        <v>6.5792743528967925</v>
      </c>
      <c r="F37" s="165">
        <v>10.17</v>
      </c>
      <c r="G37" s="109">
        <v>1</v>
      </c>
    </row>
    <row r="38" spans="1:7" s="89" customFormat="1" ht="14.4" customHeight="1">
      <c r="A38" s="94" t="s">
        <v>1381</v>
      </c>
      <c r="B38" s="95" t="s">
        <v>1378</v>
      </c>
      <c r="C38" s="100" t="s">
        <v>1857</v>
      </c>
      <c r="D38" s="100" t="s">
        <v>1858</v>
      </c>
      <c r="E38" s="141">
        <v>14.275101751495075</v>
      </c>
      <c r="F38" s="97">
        <v>24.26</v>
      </c>
      <c r="G38" s="110">
        <v>1</v>
      </c>
    </row>
    <row r="39" spans="1:7" s="89" customFormat="1" ht="14.4" customHeight="1">
      <c r="A39" s="92" t="s">
        <v>1382</v>
      </c>
      <c r="B39" s="5" t="s">
        <v>1383</v>
      </c>
      <c r="C39" s="99" t="s">
        <v>1857</v>
      </c>
      <c r="D39" s="99" t="s">
        <v>1858</v>
      </c>
      <c r="E39" s="140">
        <v>2.689744939684608</v>
      </c>
      <c r="F39" s="96">
        <v>9.67</v>
      </c>
      <c r="G39" s="107">
        <v>1</v>
      </c>
    </row>
    <row r="40" spans="1:7" s="89" customFormat="1" ht="14.4" customHeight="1">
      <c r="A40" s="93" t="s">
        <v>1384</v>
      </c>
      <c r="B40" s="159" t="s">
        <v>1383</v>
      </c>
      <c r="C40" s="160" t="s">
        <v>1857</v>
      </c>
      <c r="D40" s="160" t="s">
        <v>1858</v>
      </c>
      <c r="E40" s="161">
        <v>3.991017148102058</v>
      </c>
      <c r="F40" s="162">
        <v>11.11</v>
      </c>
      <c r="G40" s="108">
        <v>1</v>
      </c>
    </row>
    <row r="41" spans="1:7" s="89" customFormat="1" ht="14.4" customHeight="1">
      <c r="A41" s="156" t="s">
        <v>1385</v>
      </c>
      <c r="B41" s="7" t="s">
        <v>1383</v>
      </c>
      <c r="C41" s="163" t="s">
        <v>1857</v>
      </c>
      <c r="D41" s="163" t="s">
        <v>1858</v>
      </c>
      <c r="E41" s="164">
        <v>7.5344631225298242</v>
      </c>
      <c r="F41" s="165">
        <v>15.82</v>
      </c>
      <c r="G41" s="109">
        <v>1</v>
      </c>
    </row>
    <row r="42" spans="1:7" s="89" customFormat="1" ht="14.4" customHeight="1">
      <c r="A42" s="94" t="s">
        <v>1386</v>
      </c>
      <c r="B42" s="95" t="s">
        <v>1383</v>
      </c>
      <c r="C42" s="100" t="s">
        <v>1857</v>
      </c>
      <c r="D42" s="100" t="s">
        <v>1858</v>
      </c>
      <c r="E42" s="141">
        <v>15.306956606732111</v>
      </c>
      <c r="F42" s="97">
        <v>29.92</v>
      </c>
      <c r="G42" s="110">
        <v>1</v>
      </c>
    </row>
    <row r="43" spans="1:7" s="89" customFormat="1" ht="14.4" customHeight="1">
      <c r="A43" s="92" t="s">
        <v>178</v>
      </c>
      <c r="B43" s="5" t="s">
        <v>1387</v>
      </c>
      <c r="C43" s="99" t="s">
        <v>1857</v>
      </c>
      <c r="D43" s="99" t="s">
        <v>1858</v>
      </c>
      <c r="E43" s="140">
        <v>2.0410883599085774</v>
      </c>
      <c r="F43" s="96">
        <v>5.43</v>
      </c>
      <c r="G43" s="107">
        <v>1</v>
      </c>
    </row>
    <row r="44" spans="1:7" s="89" customFormat="1" ht="14.4" customHeight="1">
      <c r="A44" s="93" t="s">
        <v>179</v>
      </c>
      <c r="B44" s="159" t="s">
        <v>1387</v>
      </c>
      <c r="C44" s="160" t="s">
        <v>1857</v>
      </c>
      <c r="D44" s="160" t="s">
        <v>1858</v>
      </c>
      <c r="E44" s="161">
        <v>2.4520462027669172</v>
      </c>
      <c r="F44" s="162">
        <v>6.77</v>
      </c>
      <c r="G44" s="108">
        <v>1</v>
      </c>
    </row>
    <row r="45" spans="1:7" s="89" customFormat="1" ht="14.4" customHeight="1">
      <c r="A45" s="156" t="s">
        <v>180</v>
      </c>
      <c r="B45" s="7" t="s">
        <v>1387</v>
      </c>
      <c r="C45" s="163" t="s">
        <v>1857</v>
      </c>
      <c r="D45" s="163" t="s">
        <v>1858</v>
      </c>
      <c r="E45" s="164">
        <v>3.3550243369686155</v>
      </c>
      <c r="F45" s="165">
        <v>9.6</v>
      </c>
      <c r="G45" s="109">
        <v>1</v>
      </c>
    </row>
    <row r="46" spans="1:7" s="89" customFormat="1" ht="14.4" customHeight="1">
      <c r="A46" s="94" t="s">
        <v>181</v>
      </c>
      <c r="B46" s="95" t="s">
        <v>1387</v>
      </c>
      <c r="C46" s="100" t="s">
        <v>1857</v>
      </c>
      <c r="D46" s="100" t="s">
        <v>1858</v>
      </c>
      <c r="E46" s="141">
        <v>5.2450117085476498</v>
      </c>
      <c r="F46" s="97">
        <v>13.75</v>
      </c>
      <c r="G46" s="110">
        <v>1</v>
      </c>
    </row>
    <row r="47" spans="1:7" s="89" customFormat="1" ht="14.4" customHeight="1">
      <c r="A47" s="92" t="s">
        <v>182</v>
      </c>
      <c r="B47" s="5" t="s">
        <v>1388</v>
      </c>
      <c r="C47" s="99" t="s">
        <v>1857</v>
      </c>
      <c r="D47" s="99" t="s">
        <v>1858</v>
      </c>
      <c r="E47" s="140">
        <v>1.913355655963852</v>
      </c>
      <c r="F47" s="96">
        <v>3.37</v>
      </c>
      <c r="G47" s="107">
        <v>1</v>
      </c>
    </row>
    <row r="48" spans="1:7" s="89" customFormat="1" ht="14.4" customHeight="1">
      <c r="A48" s="93" t="s">
        <v>183</v>
      </c>
      <c r="B48" s="159" t="s">
        <v>1388</v>
      </c>
      <c r="C48" s="160" t="s">
        <v>1857</v>
      </c>
      <c r="D48" s="160" t="s">
        <v>1858</v>
      </c>
      <c r="E48" s="161">
        <v>2.4356409864851121</v>
      </c>
      <c r="F48" s="162">
        <v>4.57</v>
      </c>
      <c r="G48" s="108">
        <v>1</v>
      </c>
    </row>
    <row r="49" spans="1:7" s="89" customFormat="1" ht="14.4" customHeight="1">
      <c r="A49" s="156" t="s">
        <v>184</v>
      </c>
      <c r="B49" s="7" t="s">
        <v>1388</v>
      </c>
      <c r="C49" s="163" t="s">
        <v>1857</v>
      </c>
      <c r="D49" s="163" t="s">
        <v>1858</v>
      </c>
      <c r="E49" s="164">
        <v>3.6438877711459714</v>
      </c>
      <c r="F49" s="165">
        <v>9.58</v>
      </c>
      <c r="G49" s="109">
        <v>1</v>
      </c>
    </row>
    <row r="50" spans="1:7" s="89" customFormat="1" ht="14.4" customHeight="1">
      <c r="A50" s="94" t="s">
        <v>185</v>
      </c>
      <c r="B50" s="95" t="s">
        <v>1388</v>
      </c>
      <c r="C50" s="100" t="s">
        <v>1857</v>
      </c>
      <c r="D50" s="100" t="s">
        <v>1858</v>
      </c>
      <c r="E50" s="141">
        <v>5.6852068108083378</v>
      </c>
      <c r="F50" s="97">
        <v>15.9</v>
      </c>
      <c r="G50" s="110">
        <v>1</v>
      </c>
    </row>
    <row r="51" spans="1:7" s="89" customFormat="1" ht="14.4" customHeight="1">
      <c r="A51" s="92" t="s">
        <v>186</v>
      </c>
      <c r="B51" s="5" t="s">
        <v>1389</v>
      </c>
      <c r="C51" s="99" t="s">
        <v>1857</v>
      </c>
      <c r="D51" s="99" t="s">
        <v>1858</v>
      </c>
      <c r="E51" s="140">
        <v>1.3045334655080822</v>
      </c>
      <c r="F51" s="96">
        <v>2.23</v>
      </c>
      <c r="G51" s="107">
        <v>1</v>
      </c>
    </row>
    <row r="52" spans="1:7" s="89" customFormat="1" ht="14.4" customHeight="1">
      <c r="A52" s="93" t="s">
        <v>187</v>
      </c>
      <c r="B52" s="159" t="s">
        <v>1389</v>
      </c>
      <c r="C52" s="160" t="s">
        <v>1857</v>
      </c>
      <c r="D52" s="160" t="s">
        <v>1858</v>
      </c>
      <c r="E52" s="161">
        <v>1.5470816791947528</v>
      </c>
      <c r="F52" s="162">
        <v>3.74</v>
      </c>
      <c r="G52" s="108">
        <v>1</v>
      </c>
    </row>
    <row r="53" spans="1:7" s="89" customFormat="1" ht="14.4" customHeight="1">
      <c r="A53" s="156" t="s">
        <v>188</v>
      </c>
      <c r="B53" s="7" t="s">
        <v>1389</v>
      </c>
      <c r="C53" s="163" t="s">
        <v>1857</v>
      </c>
      <c r="D53" s="163" t="s">
        <v>1858</v>
      </c>
      <c r="E53" s="164">
        <v>2.151235716663964</v>
      </c>
      <c r="F53" s="165">
        <v>7.4</v>
      </c>
      <c r="G53" s="109">
        <v>1</v>
      </c>
    </row>
    <row r="54" spans="1:7" s="89" customFormat="1" ht="14.4" customHeight="1">
      <c r="A54" s="94" t="s">
        <v>189</v>
      </c>
      <c r="B54" s="95" t="s">
        <v>1389</v>
      </c>
      <c r="C54" s="100" t="s">
        <v>1857</v>
      </c>
      <c r="D54" s="100" t="s">
        <v>1858</v>
      </c>
      <c r="E54" s="141">
        <v>4.3444812193698485</v>
      </c>
      <c r="F54" s="97">
        <v>16.41</v>
      </c>
      <c r="G54" s="110">
        <v>1</v>
      </c>
    </row>
    <row r="55" spans="1:7" s="89" customFormat="1" ht="14.4" customHeight="1">
      <c r="A55" s="92" t="s">
        <v>190</v>
      </c>
      <c r="B55" s="5" t="s">
        <v>1390</v>
      </c>
      <c r="C55" s="99" t="s">
        <v>1857</v>
      </c>
      <c r="D55" s="99" t="s">
        <v>1858</v>
      </c>
      <c r="E55" s="140">
        <v>1.5336746259534515</v>
      </c>
      <c r="F55" s="96">
        <v>2.88</v>
      </c>
      <c r="G55" s="107">
        <v>1</v>
      </c>
    </row>
    <row r="56" spans="1:7" s="89" customFormat="1" ht="14.4" customHeight="1">
      <c r="A56" s="93" t="s">
        <v>191</v>
      </c>
      <c r="B56" s="159" t="s">
        <v>1390</v>
      </c>
      <c r="C56" s="160" t="s">
        <v>1857</v>
      </c>
      <c r="D56" s="160" t="s">
        <v>1858</v>
      </c>
      <c r="E56" s="161">
        <v>2.1025713868624871</v>
      </c>
      <c r="F56" s="162">
        <v>5.47</v>
      </c>
      <c r="G56" s="108">
        <v>1</v>
      </c>
    </row>
    <row r="57" spans="1:7" s="89" customFormat="1" ht="14.4" customHeight="1">
      <c r="A57" s="156" t="s">
        <v>192</v>
      </c>
      <c r="B57" s="7" t="s">
        <v>1390</v>
      </c>
      <c r="C57" s="163" t="s">
        <v>1857</v>
      </c>
      <c r="D57" s="163" t="s">
        <v>1858</v>
      </c>
      <c r="E57" s="164">
        <v>3.542029024745573</v>
      </c>
      <c r="F57" s="165">
        <v>9.81</v>
      </c>
      <c r="G57" s="109">
        <v>1</v>
      </c>
    </row>
    <row r="58" spans="1:7" s="89" customFormat="1" ht="14.4" customHeight="1">
      <c r="A58" s="94" t="s">
        <v>193</v>
      </c>
      <c r="B58" s="95" t="s">
        <v>1390</v>
      </c>
      <c r="C58" s="100" t="s">
        <v>1857</v>
      </c>
      <c r="D58" s="100" t="s">
        <v>1858</v>
      </c>
      <c r="E58" s="141">
        <v>5.7642204509216288</v>
      </c>
      <c r="F58" s="97">
        <v>17.399999999999999</v>
      </c>
      <c r="G58" s="110">
        <v>1</v>
      </c>
    </row>
    <row r="59" spans="1:7" s="89" customFormat="1" ht="14.4" customHeight="1">
      <c r="A59" s="92" t="s">
        <v>194</v>
      </c>
      <c r="B59" s="5" t="s">
        <v>1391</v>
      </c>
      <c r="C59" s="99" t="s">
        <v>1857</v>
      </c>
      <c r="D59" s="99" t="s">
        <v>1858</v>
      </c>
      <c r="E59" s="140">
        <v>1.0247949366380793</v>
      </c>
      <c r="F59" s="96">
        <v>1.33</v>
      </c>
      <c r="G59" s="107">
        <v>1</v>
      </c>
    </row>
    <row r="60" spans="1:7" s="89" customFormat="1" ht="14.4" customHeight="1">
      <c r="A60" s="93" t="s">
        <v>195</v>
      </c>
      <c r="B60" s="159" t="s">
        <v>1391</v>
      </c>
      <c r="C60" s="160" t="s">
        <v>1857</v>
      </c>
      <c r="D60" s="160" t="s">
        <v>1858</v>
      </c>
      <c r="E60" s="161">
        <v>1.2785321943449153</v>
      </c>
      <c r="F60" s="162">
        <v>2.2799999999999998</v>
      </c>
      <c r="G60" s="108">
        <v>1</v>
      </c>
    </row>
    <row r="61" spans="1:7" s="89" customFormat="1" ht="14.4" customHeight="1">
      <c r="A61" s="156" t="s">
        <v>196</v>
      </c>
      <c r="B61" s="7" t="s">
        <v>1391</v>
      </c>
      <c r="C61" s="163" t="s">
        <v>1857</v>
      </c>
      <c r="D61" s="163" t="s">
        <v>1858</v>
      </c>
      <c r="E61" s="164">
        <v>2.2341813009514646</v>
      </c>
      <c r="F61" s="165">
        <v>6.28</v>
      </c>
      <c r="G61" s="109">
        <v>1</v>
      </c>
    </row>
    <row r="62" spans="1:7" s="89" customFormat="1" ht="14.4" customHeight="1">
      <c r="A62" s="94" t="s">
        <v>197</v>
      </c>
      <c r="B62" s="95" t="s">
        <v>1391</v>
      </c>
      <c r="C62" s="100" t="s">
        <v>1857</v>
      </c>
      <c r="D62" s="100" t="s">
        <v>1858</v>
      </c>
      <c r="E62" s="141">
        <v>3.801609527585184</v>
      </c>
      <c r="F62" s="97">
        <v>11.56</v>
      </c>
      <c r="G62" s="110">
        <v>1</v>
      </c>
    </row>
    <row r="63" spans="1:7" s="89" customFormat="1" ht="14.4" customHeight="1">
      <c r="A63" s="92" t="s">
        <v>198</v>
      </c>
      <c r="B63" s="5" t="s">
        <v>1392</v>
      </c>
      <c r="C63" s="99" t="s">
        <v>1857</v>
      </c>
      <c r="D63" s="99" t="s">
        <v>1858</v>
      </c>
      <c r="E63" s="140">
        <v>1.2086152287106795</v>
      </c>
      <c r="F63" s="96">
        <v>2.2200000000000002</v>
      </c>
      <c r="G63" s="107">
        <v>1</v>
      </c>
    </row>
    <row r="64" spans="1:7" s="89" customFormat="1" ht="14.4" customHeight="1">
      <c r="A64" s="93" t="s">
        <v>199</v>
      </c>
      <c r="B64" s="159" t="s">
        <v>1392</v>
      </c>
      <c r="C64" s="160" t="s">
        <v>1857</v>
      </c>
      <c r="D64" s="160" t="s">
        <v>1858</v>
      </c>
      <c r="E64" s="161">
        <v>1.5311695608782101</v>
      </c>
      <c r="F64" s="162">
        <v>4.07</v>
      </c>
      <c r="G64" s="108">
        <v>1</v>
      </c>
    </row>
    <row r="65" spans="1:7" s="89" customFormat="1" ht="14.4" customHeight="1">
      <c r="A65" s="156" t="s">
        <v>200</v>
      </c>
      <c r="B65" s="7" t="s">
        <v>1392</v>
      </c>
      <c r="C65" s="163" t="s">
        <v>1857</v>
      </c>
      <c r="D65" s="163" t="s">
        <v>1858</v>
      </c>
      <c r="E65" s="164">
        <v>2.3410872603912294</v>
      </c>
      <c r="F65" s="165">
        <v>8.24</v>
      </c>
      <c r="G65" s="109">
        <v>1</v>
      </c>
    </row>
    <row r="66" spans="1:7" s="89" customFormat="1" ht="14.4" customHeight="1">
      <c r="A66" s="94" t="s">
        <v>201</v>
      </c>
      <c r="B66" s="95" t="s">
        <v>1392</v>
      </c>
      <c r="C66" s="100" t="s">
        <v>1857</v>
      </c>
      <c r="D66" s="100" t="s">
        <v>1858</v>
      </c>
      <c r="E66" s="141">
        <v>4.3707351664400713</v>
      </c>
      <c r="F66" s="97">
        <v>18.13</v>
      </c>
      <c r="G66" s="110">
        <v>1</v>
      </c>
    </row>
    <row r="67" spans="1:7" s="89" customFormat="1" ht="14.4" customHeight="1">
      <c r="A67" s="92" t="s">
        <v>1393</v>
      </c>
      <c r="B67" s="5" t="s">
        <v>1394</v>
      </c>
      <c r="C67" s="99" t="s">
        <v>1857</v>
      </c>
      <c r="D67" s="99" t="s">
        <v>1858</v>
      </c>
      <c r="E67" s="140">
        <v>1.6068782775855179</v>
      </c>
      <c r="F67" s="96">
        <v>2.4700000000000002</v>
      </c>
      <c r="G67" s="107">
        <v>1</v>
      </c>
    </row>
    <row r="68" spans="1:7" s="89" customFormat="1" ht="14.4" customHeight="1">
      <c r="A68" s="93" t="s">
        <v>1395</v>
      </c>
      <c r="B68" s="159" t="s">
        <v>1394</v>
      </c>
      <c r="C68" s="160" t="s">
        <v>1857</v>
      </c>
      <c r="D68" s="160" t="s">
        <v>1858</v>
      </c>
      <c r="E68" s="161">
        <v>1.8704922233649373</v>
      </c>
      <c r="F68" s="162">
        <v>3.9</v>
      </c>
      <c r="G68" s="108">
        <v>1</v>
      </c>
    </row>
    <row r="69" spans="1:7" s="89" customFormat="1" ht="14.4" customHeight="1">
      <c r="A69" s="156" t="s">
        <v>1396</v>
      </c>
      <c r="B69" s="7" t="s">
        <v>1394</v>
      </c>
      <c r="C69" s="163" t="s">
        <v>1857</v>
      </c>
      <c r="D69" s="163" t="s">
        <v>1858</v>
      </c>
      <c r="E69" s="164">
        <v>3.0393140242204821</v>
      </c>
      <c r="F69" s="165">
        <v>9.0299999999999994</v>
      </c>
      <c r="G69" s="109">
        <v>1</v>
      </c>
    </row>
    <row r="70" spans="1:7" s="89" customFormat="1" ht="14.4" customHeight="1">
      <c r="A70" s="94" t="s">
        <v>1397</v>
      </c>
      <c r="B70" s="95" t="s">
        <v>1394</v>
      </c>
      <c r="C70" s="100" t="s">
        <v>1857</v>
      </c>
      <c r="D70" s="100" t="s">
        <v>1858</v>
      </c>
      <c r="E70" s="141">
        <v>5.0111665141126176</v>
      </c>
      <c r="F70" s="97">
        <v>17.88</v>
      </c>
      <c r="G70" s="110">
        <v>1</v>
      </c>
    </row>
    <row r="71" spans="1:7" s="89" customFormat="1" ht="14.4" customHeight="1">
      <c r="A71" s="92" t="s">
        <v>1398</v>
      </c>
      <c r="B71" s="5" t="s">
        <v>1399</v>
      </c>
      <c r="C71" s="99" t="s">
        <v>1857</v>
      </c>
      <c r="D71" s="99" t="s">
        <v>1858</v>
      </c>
      <c r="E71" s="140">
        <v>1.8205906976547404</v>
      </c>
      <c r="F71" s="96">
        <v>2.5099999999999998</v>
      </c>
      <c r="G71" s="107">
        <v>1</v>
      </c>
    </row>
    <row r="72" spans="1:7" s="89" customFormat="1" ht="14.4" customHeight="1">
      <c r="A72" s="93" t="s">
        <v>1400</v>
      </c>
      <c r="B72" s="159" t="s">
        <v>1399</v>
      </c>
      <c r="C72" s="160" t="s">
        <v>1857</v>
      </c>
      <c r="D72" s="160" t="s">
        <v>1858</v>
      </c>
      <c r="E72" s="161">
        <v>1.9116202325374776</v>
      </c>
      <c r="F72" s="162">
        <v>5</v>
      </c>
      <c r="G72" s="108">
        <v>1</v>
      </c>
    </row>
    <row r="73" spans="1:7" s="89" customFormat="1" ht="14.4" customHeight="1">
      <c r="A73" s="156" t="s">
        <v>1401</v>
      </c>
      <c r="B73" s="7" t="s">
        <v>1399</v>
      </c>
      <c r="C73" s="163" t="s">
        <v>1857</v>
      </c>
      <c r="D73" s="163" t="s">
        <v>1858</v>
      </c>
      <c r="E73" s="164">
        <v>2.4596924034178307</v>
      </c>
      <c r="F73" s="165">
        <v>7.79</v>
      </c>
      <c r="G73" s="109">
        <v>1</v>
      </c>
    </row>
    <row r="74" spans="1:7" s="89" customFormat="1" ht="14.4" customHeight="1">
      <c r="A74" s="94" t="s">
        <v>1402</v>
      </c>
      <c r="B74" s="95" t="s">
        <v>1399</v>
      </c>
      <c r="C74" s="100" t="s">
        <v>1857</v>
      </c>
      <c r="D74" s="100" t="s">
        <v>1858</v>
      </c>
      <c r="E74" s="141">
        <v>4.062666343303448</v>
      </c>
      <c r="F74" s="97">
        <v>12.6</v>
      </c>
      <c r="G74" s="110">
        <v>1</v>
      </c>
    </row>
    <row r="75" spans="1:7" s="89" customFormat="1" ht="14.4" customHeight="1">
      <c r="A75" s="92" t="s">
        <v>1403</v>
      </c>
      <c r="B75" s="5" t="s">
        <v>1404</v>
      </c>
      <c r="C75" s="99" t="s">
        <v>1857</v>
      </c>
      <c r="D75" s="99" t="s">
        <v>1858</v>
      </c>
      <c r="E75" s="140">
        <v>1.8301492071416381</v>
      </c>
      <c r="F75" s="96">
        <v>1.49</v>
      </c>
      <c r="G75" s="107">
        <v>1</v>
      </c>
    </row>
    <row r="76" spans="1:7" s="89" customFormat="1" ht="14.4" customHeight="1">
      <c r="A76" s="93" t="s">
        <v>1405</v>
      </c>
      <c r="B76" s="159" t="s">
        <v>1404</v>
      </c>
      <c r="C76" s="160" t="s">
        <v>1857</v>
      </c>
      <c r="D76" s="160" t="s">
        <v>1858</v>
      </c>
      <c r="E76" s="161">
        <v>2.4523151692530782</v>
      </c>
      <c r="F76" s="162">
        <v>3.91</v>
      </c>
      <c r="G76" s="108">
        <v>1</v>
      </c>
    </row>
    <row r="77" spans="1:7" s="89" customFormat="1" ht="14.4" customHeight="1">
      <c r="A77" s="156" t="s">
        <v>1406</v>
      </c>
      <c r="B77" s="7" t="s">
        <v>1404</v>
      </c>
      <c r="C77" s="163" t="s">
        <v>1857</v>
      </c>
      <c r="D77" s="163" t="s">
        <v>1858</v>
      </c>
      <c r="E77" s="164">
        <v>3.3597999108729728</v>
      </c>
      <c r="F77" s="165">
        <v>6.94</v>
      </c>
      <c r="G77" s="109">
        <v>1</v>
      </c>
    </row>
    <row r="78" spans="1:7" s="89" customFormat="1" ht="14.4" customHeight="1">
      <c r="A78" s="94" t="s">
        <v>1407</v>
      </c>
      <c r="B78" s="95" t="s">
        <v>1404</v>
      </c>
      <c r="C78" s="100" t="s">
        <v>1857</v>
      </c>
      <c r="D78" s="100" t="s">
        <v>1858</v>
      </c>
      <c r="E78" s="141">
        <v>4.4357540751633771</v>
      </c>
      <c r="F78" s="97">
        <v>10.039999999999999</v>
      </c>
      <c r="G78" s="110">
        <v>1</v>
      </c>
    </row>
    <row r="79" spans="1:7" s="89" customFormat="1" ht="14.4" customHeight="1">
      <c r="A79" s="92" t="s">
        <v>202</v>
      </c>
      <c r="B79" s="5" t="s">
        <v>1408</v>
      </c>
      <c r="C79" s="99" t="s">
        <v>1857</v>
      </c>
      <c r="D79" s="99" t="s">
        <v>1858</v>
      </c>
      <c r="E79" s="140">
        <v>0.85715832006495363</v>
      </c>
      <c r="F79" s="96">
        <v>5.39</v>
      </c>
      <c r="G79" s="107">
        <v>1</v>
      </c>
    </row>
    <row r="80" spans="1:7" s="89" customFormat="1" ht="14.4" customHeight="1">
      <c r="A80" s="93" t="s">
        <v>203</v>
      </c>
      <c r="B80" s="159" t="s">
        <v>1408</v>
      </c>
      <c r="C80" s="160" t="s">
        <v>1857</v>
      </c>
      <c r="D80" s="160" t="s">
        <v>1858</v>
      </c>
      <c r="E80" s="161">
        <v>1.2055713144982183</v>
      </c>
      <c r="F80" s="162">
        <v>8.5299999999999994</v>
      </c>
      <c r="G80" s="108">
        <v>1</v>
      </c>
    </row>
    <row r="81" spans="1:7" s="89" customFormat="1" ht="14.4" customHeight="1">
      <c r="A81" s="156" t="s">
        <v>204</v>
      </c>
      <c r="B81" s="7" t="s">
        <v>1408</v>
      </c>
      <c r="C81" s="163" t="s">
        <v>1857</v>
      </c>
      <c r="D81" s="163" t="s">
        <v>1858</v>
      </c>
      <c r="E81" s="164">
        <v>1.6741782088240802</v>
      </c>
      <c r="F81" s="165">
        <v>12.71</v>
      </c>
      <c r="G81" s="109">
        <v>1</v>
      </c>
    </row>
    <row r="82" spans="1:7" s="89" customFormat="1" ht="14.4" customHeight="1">
      <c r="A82" s="94" t="s">
        <v>205</v>
      </c>
      <c r="B82" s="95" t="s">
        <v>1408</v>
      </c>
      <c r="C82" s="100" t="s">
        <v>1857</v>
      </c>
      <c r="D82" s="100" t="s">
        <v>1858</v>
      </c>
      <c r="E82" s="141">
        <v>2.7141097820378177</v>
      </c>
      <c r="F82" s="97">
        <v>14.25</v>
      </c>
      <c r="G82" s="110">
        <v>1</v>
      </c>
    </row>
    <row r="83" spans="1:7" s="89" customFormat="1" ht="14.4" customHeight="1">
      <c r="A83" s="92" t="s">
        <v>206</v>
      </c>
      <c r="B83" s="5" t="s">
        <v>1409</v>
      </c>
      <c r="C83" s="99" t="s">
        <v>1857</v>
      </c>
      <c r="D83" s="99" t="s">
        <v>1858</v>
      </c>
      <c r="E83" s="140">
        <v>0.69041501579500753</v>
      </c>
      <c r="F83" s="96">
        <v>2.68</v>
      </c>
      <c r="G83" s="107">
        <v>1</v>
      </c>
    </row>
    <row r="84" spans="1:7" s="89" customFormat="1" ht="14.4" customHeight="1">
      <c r="A84" s="93" t="s">
        <v>207</v>
      </c>
      <c r="B84" s="159" t="s">
        <v>1409</v>
      </c>
      <c r="C84" s="160" t="s">
        <v>1857</v>
      </c>
      <c r="D84" s="160" t="s">
        <v>1858</v>
      </c>
      <c r="E84" s="161">
        <v>0.76954400898540964</v>
      </c>
      <c r="F84" s="162">
        <v>3.91</v>
      </c>
      <c r="G84" s="108">
        <v>1</v>
      </c>
    </row>
    <row r="85" spans="1:7" s="89" customFormat="1" ht="14.4" customHeight="1">
      <c r="A85" s="156" t="s">
        <v>208</v>
      </c>
      <c r="B85" s="7" t="s">
        <v>1409</v>
      </c>
      <c r="C85" s="163" t="s">
        <v>1857</v>
      </c>
      <c r="D85" s="163" t="s">
        <v>1858</v>
      </c>
      <c r="E85" s="164">
        <v>1.0164949940040762</v>
      </c>
      <c r="F85" s="165">
        <v>5.63</v>
      </c>
      <c r="G85" s="109">
        <v>1</v>
      </c>
    </row>
    <row r="86" spans="1:7" s="89" customFormat="1" ht="14.4" customHeight="1">
      <c r="A86" s="94" t="s">
        <v>209</v>
      </c>
      <c r="B86" s="95" t="s">
        <v>1409</v>
      </c>
      <c r="C86" s="100" t="s">
        <v>1857</v>
      </c>
      <c r="D86" s="100" t="s">
        <v>1858</v>
      </c>
      <c r="E86" s="141">
        <v>1.5038996951040355</v>
      </c>
      <c r="F86" s="97">
        <v>7.86</v>
      </c>
      <c r="G86" s="110">
        <v>1</v>
      </c>
    </row>
    <row r="87" spans="1:7" s="89" customFormat="1" ht="14.4" customHeight="1">
      <c r="A87" s="92" t="s">
        <v>210</v>
      </c>
      <c r="B87" s="5" t="s">
        <v>1410</v>
      </c>
      <c r="C87" s="99" t="s">
        <v>1857</v>
      </c>
      <c r="D87" s="99" t="s">
        <v>1858</v>
      </c>
      <c r="E87" s="140">
        <v>0.64291372727845764</v>
      </c>
      <c r="F87" s="96">
        <v>6.47</v>
      </c>
      <c r="G87" s="107">
        <v>1</v>
      </c>
    </row>
    <row r="88" spans="1:7" s="89" customFormat="1" ht="14.4" customHeight="1">
      <c r="A88" s="93" t="s">
        <v>211</v>
      </c>
      <c r="B88" s="159" t="s">
        <v>1410</v>
      </c>
      <c r="C88" s="160" t="s">
        <v>1857</v>
      </c>
      <c r="D88" s="160" t="s">
        <v>1858</v>
      </c>
      <c r="E88" s="161">
        <v>0.81599009065100259</v>
      </c>
      <c r="F88" s="162">
        <v>8.41</v>
      </c>
      <c r="G88" s="108">
        <v>1</v>
      </c>
    </row>
    <row r="89" spans="1:7" s="89" customFormat="1" ht="14.4" customHeight="1">
      <c r="A89" s="156" t="s">
        <v>212</v>
      </c>
      <c r="B89" s="7" t="s">
        <v>1410</v>
      </c>
      <c r="C89" s="163" t="s">
        <v>1857</v>
      </c>
      <c r="D89" s="163" t="s">
        <v>1858</v>
      </c>
      <c r="E89" s="164">
        <v>1.0978775385467461</v>
      </c>
      <c r="F89" s="165">
        <v>8.52</v>
      </c>
      <c r="G89" s="109">
        <v>1</v>
      </c>
    </row>
    <row r="90" spans="1:7" s="89" customFormat="1" ht="14.4" customHeight="1">
      <c r="A90" s="94" t="s">
        <v>213</v>
      </c>
      <c r="B90" s="95" t="s">
        <v>1410</v>
      </c>
      <c r="C90" s="100" t="s">
        <v>1857</v>
      </c>
      <c r="D90" s="100" t="s">
        <v>1858</v>
      </c>
      <c r="E90" s="141">
        <v>1.954917164863933</v>
      </c>
      <c r="F90" s="97">
        <v>11.3</v>
      </c>
      <c r="G90" s="110">
        <v>1</v>
      </c>
    </row>
    <row r="91" spans="1:7" s="89" customFormat="1" ht="14.4" customHeight="1">
      <c r="A91" s="92" t="s">
        <v>214</v>
      </c>
      <c r="B91" s="5" t="s">
        <v>1411</v>
      </c>
      <c r="C91" s="99" t="s">
        <v>1857</v>
      </c>
      <c r="D91" s="99" t="s">
        <v>1858</v>
      </c>
      <c r="E91" s="140">
        <v>0.78595187550719747</v>
      </c>
      <c r="F91" s="96">
        <v>3.98</v>
      </c>
      <c r="G91" s="107">
        <v>1</v>
      </c>
    </row>
    <row r="92" spans="1:7" s="89" customFormat="1" ht="14.4" customHeight="1">
      <c r="A92" s="93" t="s">
        <v>215</v>
      </c>
      <c r="B92" s="159" t="s">
        <v>1411</v>
      </c>
      <c r="C92" s="160" t="s">
        <v>1857</v>
      </c>
      <c r="D92" s="160" t="s">
        <v>1858</v>
      </c>
      <c r="E92" s="161">
        <v>1.0584020243840375</v>
      </c>
      <c r="F92" s="162">
        <v>5.94</v>
      </c>
      <c r="G92" s="108">
        <v>1</v>
      </c>
    </row>
    <row r="93" spans="1:7" s="89" customFormat="1" ht="14.4" customHeight="1">
      <c r="A93" s="156" t="s">
        <v>216</v>
      </c>
      <c r="B93" s="7" t="s">
        <v>1411</v>
      </c>
      <c r="C93" s="163" t="s">
        <v>1857</v>
      </c>
      <c r="D93" s="163" t="s">
        <v>1858</v>
      </c>
      <c r="E93" s="164">
        <v>1.6407109852850019</v>
      </c>
      <c r="F93" s="165">
        <v>9.0500000000000007</v>
      </c>
      <c r="G93" s="109">
        <v>1</v>
      </c>
    </row>
    <row r="94" spans="1:7" s="89" customFormat="1" ht="14.4" customHeight="1">
      <c r="A94" s="94" t="s">
        <v>217</v>
      </c>
      <c r="B94" s="95" t="s">
        <v>1411</v>
      </c>
      <c r="C94" s="100" t="s">
        <v>1857</v>
      </c>
      <c r="D94" s="100" t="s">
        <v>1858</v>
      </c>
      <c r="E94" s="141">
        <v>2.991401847328659</v>
      </c>
      <c r="F94" s="97">
        <v>15.21</v>
      </c>
      <c r="G94" s="110">
        <v>1</v>
      </c>
    </row>
    <row r="95" spans="1:7" s="89" customFormat="1" ht="14.4" customHeight="1">
      <c r="A95" s="92" t="s">
        <v>218</v>
      </c>
      <c r="B95" s="5" t="s">
        <v>1412</v>
      </c>
      <c r="C95" s="99" t="s">
        <v>1857</v>
      </c>
      <c r="D95" s="99" t="s">
        <v>1858</v>
      </c>
      <c r="E95" s="140">
        <v>0.7152136113918236</v>
      </c>
      <c r="F95" s="96">
        <v>3.26</v>
      </c>
      <c r="G95" s="107">
        <v>1</v>
      </c>
    </row>
    <row r="96" spans="1:7" s="89" customFormat="1" ht="14.4" customHeight="1">
      <c r="A96" s="93" t="s">
        <v>219</v>
      </c>
      <c r="B96" s="159" t="s">
        <v>1412</v>
      </c>
      <c r="C96" s="160" t="s">
        <v>1857</v>
      </c>
      <c r="D96" s="160" t="s">
        <v>1858</v>
      </c>
      <c r="E96" s="161">
        <v>1.0010777247669125</v>
      </c>
      <c r="F96" s="162">
        <v>4.5</v>
      </c>
      <c r="G96" s="108">
        <v>1</v>
      </c>
    </row>
    <row r="97" spans="1:7" s="89" customFormat="1" ht="14.4" customHeight="1">
      <c r="A97" s="156" t="s">
        <v>220</v>
      </c>
      <c r="B97" s="7" t="s">
        <v>1412</v>
      </c>
      <c r="C97" s="163" t="s">
        <v>1857</v>
      </c>
      <c r="D97" s="163" t="s">
        <v>1858</v>
      </c>
      <c r="E97" s="164">
        <v>1.3109249236851694</v>
      </c>
      <c r="F97" s="165">
        <v>5.88</v>
      </c>
      <c r="G97" s="109">
        <v>1</v>
      </c>
    </row>
    <row r="98" spans="1:7" s="89" customFormat="1" ht="14.4" customHeight="1">
      <c r="A98" s="94" t="s">
        <v>221</v>
      </c>
      <c r="B98" s="95" t="s">
        <v>1412</v>
      </c>
      <c r="C98" s="100" t="s">
        <v>1857</v>
      </c>
      <c r="D98" s="100" t="s">
        <v>1858</v>
      </c>
      <c r="E98" s="141">
        <v>1.4605991278361623</v>
      </c>
      <c r="F98" s="97">
        <v>6.35</v>
      </c>
      <c r="G98" s="110">
        <v>1</v>
      </c>
    </row>
    <row r="99" spans="1:7" s="89" customFormat="1" ht="14.4" customHeight="1">
      <c r="A99" s="92" t="s">
        <v>222</v>
      </c>
      <c r="B99" s="5" t="s">
        <v>1413</v>
      </c>
      <c r="C99" s="99" t="s">
        <v>1857</v>
      </c>
      <c r="D99" s="99" t="s">
        <v>1858</v>
      </c>
      <c r="E99" s="140">
        <v>0.76124269114529741</v>
      </c>
      <c r="F99" s="96">
        <v>2.35</v>
      </c>
      <c r="G99" s="107">
        <v>1</v>
      </c>
    </row>
    <row r="100" spans="1:7" s="89" customFormat="1" ht="14.4" customHeight="1">
      <c r="A100" s="93" t="s">
        <v>223</v>
      </c>
      <c r="B100" s="159" t="s">
        <v>1413</v>
      </c>
      <c r="C100" s="160" t="s">
        <v>1857</v>
      </c>
      <c r="D100" s="160" t="s">
        <v>1858</v>
      </c>
      <c r="E100" s="161">
        <v>0.94161913580366752</v>
      </c>
      <c r="F100" s="162">
        <v>3.45</v>
      </c>
      <c r="G100" s="108">
        <v>1</v>
      </c>
    </row>
    <row r="101" spans="1:7" s="89" customFormat="1" ht="14.4" customHeight="1">
      <c r="A101" s="156" t="s">
        <v>224</v>
      </c>
      <c r="B101" s="7" t="s">
        <v>1413</v>
      </c>
      <c r="C101" s="163" t="s">
        <v>1857</v>
      </c>
      <c r="D101" s="163" t="s">
        <v>1858</v>
      </c>
      <c r="E101" s="164">
        <v>1.2604473207489018</v>
      </c>
      <c r="F101" s="165">
        <v>5.59</v>
      </c>
      <c r="G101" s="109">
        <v>1</v>
      </c>
    </row>
    <row r="102" spans="1:7" s="89" customFormat="1" ht="14.4" customHeight="1">
      <c r="A102" s="94" t="s">
        <v>225</v>
      </c>
      <c r="B102" s="95" t="s">
        <v>1413</v>
      </c>
      <c r="C102" s="100" t="s">
        <v>1857</v>
      </c>
      <c r="D102" s="100" t="s">
        <v>1858</v>
      </c>
      <c r="E102" s="141">
        <v>1.8947505958152839</v>
      </c>
      <c r="F102" s="97">
        <v>8.51</v>
      </c>
      <c r="G102" s="110">
        <v>1</v>
      </c>
    </row>
    <row r="103" spans="1:7" s="89" customFormat="1" ht="14.4" customHeight="1">
      <c r="A103" s="92" t="s">
        <v>226</v>
      </c>
      <c r="B103" s="5" t="s">
        <v>1414</v>
      </c>
      <c r="C103" s="99" t="s">
        <v>1857</v>
      </c>
      <c r="D103" s="99" t="s">
        <v>1858</v>
      </c>
      <c r="E103" s="140">
        <v>0.62481735675738048</v>
      </c>
      <c r="F103" s="96">
        <v>1.98</v>
      </c>
      <c r="G103" s="107">
        <v>1</v>
      </c>
    </row>
    <row r="104" spans="1:7" s="89" customFormat="1" ht="14.4" customHeight="1">
      <c r="A104" s="93" t="s">
        <v>227</v>
      </c>
      <c r="B104" s="159" t="s">
        <v>1414</v>
      </c>
      <c r="C104" s="160" t="s">
        <v>1857</v>
      </c>
      <c r="D104" s="160" t="s">
        <v>1858</v>
      </c>
      <c r="E104" s="161">
        <v>0.78776901141064781</v>
      </c>
      <c r="F104" s="162">
        <v>2.67</v>
      </c>
      <c r="G104" s="108">
        <v>1</v>
      </c>
    </row>
    <row r="105" spans="1:7" s="89" customFormat="1" ht="14.4" customHeight="1">
      <c r="A105" s="156" t="s">
        <v>228</v>
      </c>
      <c r="B105" s="7" t="s">
        <v>1414</v>
      </c>
      <c r="C105" s="163" t="s">
        <v>1857</v>
      </c>
      <c r="D105" s="163" t="s">
        <v>1858</v>
      </c>
      <c r="E105" s="164">
        <v>0.97320046122894877</v>
      </c>
      <c r="F105" s="165">
        <v>3.67</v>
      </c>
      <c r="G105" s="109">
        <v>1</v>
      </c>
    </row>
    <row r="106" spans="1:7" s="89" customFormat="1" ht="14.4" customHeight="1">
      <c r="A106" s="94" t="s">
        <v>229</v>
      </c>
      <c r="B106" s="95" t="s">
        <v>1414</v>
      </c>
      <c r="C106" s="100" t="s">
        <v>1857</v>
      </c>
      <c r="D106" s="100" t="s">
        <v>1858</v>
      </c>
      <c r="E106" s="141">
        <v>1.7081121893238231</v>
      </c>
      <c r="F106" s="97">
        <v>7.75</v>
      </c>
      <c r="G106" s="110">
        <v>1</v>
      </c>
    </row>
    <row r="107" spans="1:7" s="89" customFormat="1" ht="14.4" customHeight="1">
      <c r="A107" s="92" t="s">
        <v>230</v>
      </c>
      <c r="B107" s="5" t="s">
        <v>1415</v>
      </c>
      <c r="C107" s="99" t="s">
        <v>1857</v>
      </c>
      <c r="D107" s="99" t="s">
        <v>1858</v>
      </c>
      <c r="E107" s="140">
        <v>0.63696383439660553</v>
      </c>
      <c r="F107" s="96">
        <v>1.77</v>
      </c>
      <c r="G107" s="107">
        <v>1</v>
      </c>
    </row>
    <row r="108" spans="1:7" s="89" customFormat="1" ht="14.4" customHeight="1">
      <c r="A108" s="93" t="s">
        <v>231</v>
      </c>
      <c r="B108" s="159" t="s">
        <v>1415</v>
      </c>
      <c r="C108" s="160" t="s">
        <v>1857</v>
      </c>
      <c r="D108" s="160" t="s">
        <v>1858</v>
      </c>
      <c r="E108" s="161">
        <v>0.72702424825187884</v>
      </c>
      <c r="F108" s="162">
        <v>2.34</v>
      </c>
      <c r="G108" s="108">
        <v>1</v>
      </c>
    </row>
    <row r="109" spans="1:7" s="89" customFormat="1" ht="14.4" customHeight="1">
      <c r="A109" s="156" t="s">
        <v>232</v>
      </c>
      <c r="B109" s="7" t="s">
        <v>1415</v>
      </c>
      <c r="C109" s="163" t="s">
        <v>1857</v>
      </c>
      <c r="D109" s="163" t="s">
        <v>1858</v>
      </c>
      <c r="E109" s="164">
        <v>0.91302532458255981</v>
      </c>
      <c r="F109" s="165">
        <v>3.57</v>
      </c>
      <c r="G109" s="109">
        <v>1</v>
      </c>
    </row>
    <row r="110" spans="1:7" s="89" customFormat="1" ht="14.4" customHeight="1">
      <c r="A110" s="94" t="s">
        <v>233</v>
      </c>
      <c r="B110" s="95" t="s">
        <v>1415</v>
      </c>
      <c r="C110" s="100" t="s">
        <v>1857</v>
      </c>
      <c r="D110" s="100" t="s">
        <v>1858</v>
      </c>
      <c r="E110" s="141">
        <v>1.4853401795157333</v>
      </c>
      <c r="F110" s="97">
        <v>6.49</v>
      </c>
      <c r="G110" s="110">
        <v>1</v>
      </c>
    </row>
    <row r="111" spans="1:7" s="89" customFormat="1" ht="14.4" customHeight="1">
      <c r="A111" s="92" t="s">
        <v>234</v>
      </c>
      <c r="B111" s="5" t="s">
        <v>1416</v>
      </c>
      <c r="C111" s="99" t="s">
        <v>1857</v>
      </c>
      <c r="D111" s="99" t="s">
        <v>1858</v>
      </c>
      <c r="E111" s="140">
        <v>0.59328628966387997</v>
      </c>
      <c r="F111" s="96">
        <v>2.7</v>
      </c>
      <c r="G111" s="107">
        <v>1</v>
      </c>
    </row>
    <row r="112" spans="1:7" s="89" customFormat="1" ht="14.4" customHeight="1">
      <c r="A112" s="93" t="s">
        <v>235</v>
      </c>
      <c r="B112" s="159" t="s">
        <v>1416</v>
      </c>
      <c r="C112" s="160" t="s">
        <v>1857</v>
      </c>
      <c r="D112" s="160" t="s">
        <v>1858</v>
      </c>
      <c r="E112" s="161">
        <v>0.68317916479348129</v>
      </c>
      <c r="F112" s="162">
        <v>3.63</v>
      </c>
      <c r="G112" s="108">
        <v>1</v>
      </c>
    </row>
    <row r="113" spans="1:7" s="89" customFormat="1" ht="14.4" customHeight="1">
      <c r="A113" s="156" t="s">
        <v>236</v>
      </c>
      <c r="B113" s="7" t="s">
        <v>1416</v>
      </c>
      <c r="C113" s="163" t="s">
        <v>1857</v>
      </c>
      <c r="D113" s="163" t="s">
        <v>1858</v>
      </c>
      <c r="E113" s="164">
        <v>0.92722473642825598</v>
      </c>
      <c r="F113" s="165">
        <v>5.44</v>
      </c>
      <c r="G113" s="109">
        <v>1</v>
      </c>
    </row>
    <row r="114" spans="1:7" s="89" customFormat="1" ht="14.4" customHeight="1">
      <c r="A114" s="94" t="s">
        <v>237</v>
      </c>
      <c r="B114" s="95" t="s">
        <v>1416</v>
      </c>
      <c r="C114" s="100" t="s">
        <v>1857</v>
      </c>
      <c r="D114" s="100" t="s">
        <v>1858</v>
      </c>
      <c r="E114" s="141">
        <v>1.7191376866714878</v>
      </c>
      <c r="F114" s="97">
        <v>10.44</v>
      </c>
      <c r="G114" s="110">
        <v>1</v>
      </c>
    </row>
    <row r="115" spans="1:7" s="89" customFormat="1" ht="14.4" customHeight="1">
      <c r="A115" s="92" t="s">
        <v>238</v>
      </c>
      <c r="B115" s="5" t="s">
        <v>1417</v>
      </c>
      <c r="C115" s="99" t="s">
        <v>1857</v>
      </c>
      <c r="D115" s="99" t="s">
        <v>1858</v>
      </c>
      <c r="E115" s="140">
        <v>0.90900991175968626</v>
      </c>
      <c r="F115" s="96">
        <v>6.52</v>
      </c>
      <c r="G115" s="107">
        <v>1</v>
      </c>
    </row>
    <row r="116" spans="1:7" s="89" customFormat="1" ht="14.4" customHeight="1">
      <c r="A116" s="93" t="s">
        <v>239</v>
      </c>
      <c r="B116" s="159" t="s">
        <v>1417</v>
      </c>
      <c r="C116" s="160" t="s">
        <v>1857</v>
      </c>
      <c r="D116" s="160" t="s">
        <v>1858</v>
      </c>
      <c r="E116" s="161">
        <v>1.8031365462964484</v>
      </c>
      <c r="F116" s="162">
        <v>7.6</v>
      </c>
      <c r="G116" s="108">
        <v>1</v>
      </c>
    </row>
    <row r="117" spans="1:7" s="89" customFormat="1" ht="14.4" customHeight="1">
      <c r="A117" s="156" t="s">
        <v>240</v>
      </c>
      <c r="B117" s="7" t="s">
        <v>1417</v>
      </c>
      <c r="C117" s="163" t="s">
        <v>1857</v>
      </c>
      <c r="D117" s="163" t="s">
        <v>1858</v>
      </c>
      <c r="E117" s="164">
        <v>2.0086599794120676</v>
      </c>
      <c r="F117" s="165">
        <v>11.46</v>
      </c>
      <c r="G117" s="109">
        <v>1</v>
      </c>
    </row>
    <row r="118" spans="1:7" s="89" customFormat="1" ht="14.4" customHeight="1">
      <c r="A118" s="94" t="s">
        <v>241</v>
      </c>
      <c r="B118" s="95" t="s">
        <v>1417</v>
      </c>
      <c r="C118" s="100" t="s">
        <v>1857</v>
      </c>
      <c r="D118" s="100" t="s">
        <v>1858</v>
      </c>
      <c r="E118" s="141">
        <v>3.3622467359851518</v>
      </c>
      <c r="F118" s="97">
        <v>14.86</v>
      </c>
      <c r="G118" s="110">
        <v>1</v>
      </c>
    </row>
    <row r="119" spans="1:7" s="89" customFormat="1" ht="14.4" customHeight="1">
      <c r="A119" s="92" t="s">
        <v>242</v>
      </c>
      <c r="B119" s="5" t="s">
        <v>1418</v>
      </c>
      <c r="C119" s="99" t="s">
        <v>1857</v>
      </c>
      <c r="D119" s="99" t="s">
        <v>1858</v>
      </c>
      <c r="E119" s="140">
        <v>0.62978489839359075</v>
      </c>
      <c r="F119" s="96">
        <v>3.37</v>
      </c>
      <c r="G119" s="107">
        <v>1</v>
      </c>
    </row>
    <row r="120" spans="1:7" s="89" customFormat="1" ht="14.4" customHeight="1">
      <c r="A120" s="93" t="s">
        <v>243</v>
      </c>
      <c r="B120" s="159" t="s">
        <v>1418</v>
      </c>
      <c r="C120" s="160" t="s">
        <v>1857</v>
      </c>
      <c r="D120" s="160" t="s">
        <v>1858</v>
      </c>
      <c r="E120" s="161">
        <v>1.094371373453001</v>
      </c>
      <c r="F120" s="162">
        <v>5.63</v>
      </c>
      <c r="G120" s="108">
        <v>1</v>
      </c>
    </row>
    <row r="121" spans="1:7" s="89" customFormat="1" ht="14.4" customHeight="1">
      <c r="A121" s="156" t="s">
        <v>244</v>
      </c>
      <c r="B121" s="7" t="s">
        <v>1418</v>
      </c>
      <c r="C121" s="163" t="s">
        <v>1857</v>
      </c>
      <c r="D121" s="163" t="s">
        <v>1858</v>
      </c>
      <c r="E121" s="164">
        <v>1.735835987655695</v>
      </c>
      <c r="F121" s="165">
        <v>9.36</v>
      </c>
      <c r="G121" s="109">
        <v>1</v>
      </c>
    </row>
    <row r="122" spans="1:7" s="89" customFormat="1" ht="14.4" customHeight="1">
      <c r="A122" s="94" t="s">
        <v>245</v>
      </c>
      <c r="B122" s="95" t="s">
        <v>1418</v>
      </c>
      <c r="C122" s="100" t="s">
        <v>1857</v>
      </c>
      <c r="D122" s="100" t="s">
        <v>1858</v>
      </c>
      <c r="E122" s="141">
        <v>3.5555290938422113</v>
      </c>
      <c r="F122" s="97">
        <v>15.59</v>
      </c>
      <c r="G122" s="110">
        <v>1</v>
      </c>
    </row>
    <row r="123" spans="1:7" s="89" customFormat="1" ht="14.4" customHeight="1">
      <c r="A123" s="92" t="s">
        <v>246</v>
      </c>
      <c r="B123" s="5" t="s">
        <v>1419</v>
      </c>
      <c r="C123" s="99" t="s">
        <v>1857</v>
      </c>
      <c r="D123" s="99" t="s">
        <v>1858</v>
      </c>
      <c r="E123" s="140">
        <v>0.46193804569866248</v>
      </c>
      <c r="F123" s="96">
        <v>2.36</v>
      </c>
      <c r="G123" s="107">
        <v>1</v>
      </c>
    </row>
    <row r="124" spans="1:7" s="89" customFormat="1" ht="14.4" customHeight="1">
      <c r="A124" s="93" t="s">
        <v>247</v>
      </c>
      <c r="B124" s="159" t="s">
        <v>1419</v>
      </c>
      <c r="C124" s="160" t="s">
        <v>1857</v>
      </c>
      <c r="D124" s="160" t="s">
        <v>1858</v>
      </c>
      <c r="E124" s="161">
        <v>0.69566926983356581</v>
      </c>
      <c r="F124" s="162">
        <v>3.52</v>
      </c>
      <c r="G124" s="108">
        <v>1</v>
      </c>
    </row>
    <row r="125" spans="1:7" s="89" customFormat="1" ht="14.4" customHeight="1">
      <c r="A125" s="156" t="s">
        <v>248</v>
      </c>
      <c r="B125" s="7" t="s">
        <v>1419</v>
      </c>
      <c r="C125" s="163" t="s">
        <v>1857</v>
      </c>
      <c r="D125" s="163" t="s">
        <v>1858</v>
      </c>
      <c r="E125" s="164">
        <v>1.1561551559419785</v>
      </c>
      <c r="F125" s="165">
        <v>6.2</v>
      </c>
      <c r="G125" s="109">
        <v>1</v>
      </c>
    </row>
    <row r="126" spans="1:7" s="89" customFormat="1" ht="14.4" customHeight="1">
      <c r="A126" s="94" t="s">
        <v>249</v>
      </c>
      <c r="B126" s="95" t="s">
        <v>1419</v>
      </c>
      <c r="C126" s="100" t="s">
        <v>1857</v>
      </c>
      <c r="D126" s="100" t="s">
        <v>1858</v>
      </c>
      <c r="E126" s="141">
        <v>2.299061745917566</v>
      </c>
      <c r="F126" s="97">
        <v>9.64</v>
      </c>
      <c r="G126" s="110">
        <v>1</v>
      </c>
    </row>
    <row r="127" spans="1:7" s="89" customFormat="1" ht="14.4" customHeight="1">
      <c r="A127" s="92" t="s">
        <v>250</v>
      </c>
      <c r="B127" s="5" t="s">
        <v>1420</v>
      </c>
      <c r="C127" s="99" t="s">
        <v>1857</v>
      </c>
      <c r="D127" s="99" t="s">
        <v>1858</v>
      </c>
      <c r="E127" s="140">
        <v>0.55909636504885663</v>
      </c>
      <c r="F127" s="96">
        <v>2.04</v>
      </c>
      <c r="G127" s="107">
        <v>1</v>
      </c>
    </row>
    <row r="128" spans="1:7" s="89" customFormat="1" ht="14.4" customHeight="1">
      <c r="A128" s="93" t="s">
        <v>251</v>
      </c>
      <c r="B128" s="159" t="s">
        <v>1420</v>
      </c>
      <c r="C128" s="160" t="s">
        <v>1857</v>
      </c>
      <c r="D128" s="160" t="s">
        <v>1858</v>
      </c>
      <c r="E128" s="161">
        <v>0.66183953859943767</v>
      </c>
      <c r="F128" s="162">
        <v>3.23</v>
      </c>
      <c r="G128" s="108">
        <v>1</v>
      </c>
    </row>
    <row r="129" spans="1:7" s="89" customFormat="1" ht="14.4" customHeight="1">
      <c r="A129" s="156" t="s">
        <v>252</v>
      </c>
      <c r="B129" s="7" t="s">
        <v>1420</v>
      </c>
      <c r="C129" s="163" t="s">
        <v>1857</v>
      </c>
      <c r="D129" s="163" t="s">
        <v>1858</v>
      </c>
      <c r="E129" s="164">
        <v>0.86031973186596067</v>
      </c>
      <c r="F129" s="165">
        <v>4.92</v>
      </c>
      <c r="G129" s="109">
        <v>1</v>
      </c>
    </row>
    <row r="130" spans="1:7" s="89" customFormat="1" ht="14.4" customHeight="1">
      <c r="A130" s="94" t="s">
        <v>253</v>
      </c>
      <c r="B130" s="95" t="s">
        <v>1420</v>
      </c>
      <c r="C130" s="100" t="s">
        <v>1857</v>
      </c>
      <c r="D130" s="100" t="s">
        <v>1858</v>
      </c>
      <c r="E130" s="141">
        <v>1.6824656094866479</v>
      </c>
      <c r="F130" s="97">
        <v>8.74</v>
      </c>
      <c r="G130" s="110">
        <v>1</v>
      </c>
    </row>
    <row r="131" spans="1:7" s="89" customFormat="1" ht="14.4" customHeight="1">
      <c r="A131" s="92" t="s">
        <v>254</v>
      </c>
      <c r="B131" s="5" t="s">
        <v>1421</v>
      </c>
      <c r="C131" s="99" t="s">
        <v>1857</v>
      </c>
      <c r="D131" s="99" t="s">
        <v>1858</v>
      </c>
      <c r="E131" s="140">
        <v>0.47361373556131137</v>
      </c>
      <c r="F131" s="96">
        <v>2.2599999999999998</v>
      </c>
      <c r="G131" s="107">
        <v>1</v>
      </c>
    </row>
    <row r="132" spans="1:7" s="89" customFormat="1" ht="14.4" customHeight="1">
      <c r="A132" s="93" t="s">
        <v>255</v>
      </c>
      <c r="B132" s="159" t="s">
        <v>1421</v>
      </c>
      <c r="C132" s="160" t="s">
        <v>1857</v>
      </c>
      <c r="D132" s="160" t="s">
        <v>1858</v>
      </c>
      <c r="E132" s="161">
        <v>0.60398370122932721</v>
      </c>
      <c r="F132" s="162">
        <v>2.8</v>
      </c>
      <c r="G132" s="108">
        <v>1</v>
      </c>
    </row>
    <row r="133" spans="1:7" s="89" customFormat="1" ht="14.4" customHeight="1">
      <c r="A133" s="156" t="s">
        <v>256</v>
      </c>
      <c r="B133" s="7" t="s">
        <v>1421</v>
      </c>
      <c r="C133" s="163" t="s">
        <v>1857</v>
      </c>
      <c r="D133" s="163" t="s">
        <v>1858</v>
      </c>
      <c r="E133" s="164">
        <v>0.78698889869905453</v>
      </c>
      <c r="F133" s="165">
        <v>3.84</v>
      </c>
      <c r="G133" s="109">
        <v>1</v>
      </c>
    </row>
    <row r="134" spans="1:7" s="89" customFormat="1" ht="14.4" customHeight="1">
      <c r="A134" s="94" t="s">
        <v>257</v>
      </c>
      <c r="B134" s="95" t="s">
        <v>1421</v>
      </c>
      <c r="C134" s="100" t="s">
        <v>1857</v>
      </c>
      <c r="D134" s="100" t="s">
        <v>1858</v>
      </c>
      <c r="E134" s="141">
        <v>1.7906897946785301</v>
      </c>
      <c r="F134" s="97">
        <v>7.74</v>
      </c>
      <c r="G134" s="110">
        <v>1</v>
      </c>
    </row>
    <row r="135" spans="1:7" s="89" customFormat="1" ht="14.4" customHeight="1">
      <c r="A135" s="92" t="s">
        <v>258</v>
      </c>
      <c r="B135" s="5" t="s">
        <v>1422</v>
      </c>
      <c r="C135" s="99" t="s">
        <v>1857</v>
      </c>
      <c r="D135" s="99" t="s">
        <v>1858</v>
      </c>
      <c r="E135" s="140">
        <v>0.53143703556060007</v>
      </c>
      <c r="F135" s="96">
        <v>2.36</v>
      </c>
      <c r="G135" s="107">
        <v>1</v>
      </c>
    </row>
    <row r="136" spans="1:7" s="89" customFormat="1" ht="14.4" customHeight="1">
      <c r="A136" s="93" t="s">
        <v>259</v>
      </c>
      <c r="B136" s="159" t="s">
        <v>1422</v>
      </c>
      <c r="C136" s="160" t="s">
        <v>1857</v>
      </c>
      <c r="D136" s="160" t="s">
        <v>1858</v>
      </c>
      <c r="E136" s="161">
        <v>0.64703966076175001</v>
      </c>
      <c r="F136" s="162">
        <v>2.82</v>
      </c>
      <c r="G136" s="108">
        <v>1</v>
      </c>
    </row>
    <row r="137" spans="1:7" s="89" customFormat="1" ht="14.4" customHeight="1">
      <c r="A137" s="156" t="s">
        <v>260</v>
      </c>
      <c r="B137" s="7" t="s">
        <v>1422</v>
      </c>
      <c r="C137" s="163" t="s">
        <v>1857</v>
      </c>
      <c r="D137" s="163" t="s">
        <v>1858</v>
      </c>
      <c r="E137" s="164">
        <v>0.80527332254638373</v>
      </c>
      <c r="F137" s="165">
        <v>3.74</v>
      </c>
      <c r="G137" s="109">
        <v>1</v>
      </c>
    </row>
    <row r="138" spans="1:7" s="89" customFormat="1" ht="14.4" customHeight="1">
      <c r="A138" s="94" t="s">
        <v>261</v>
      </c>
      <c r="B138" s="95" t="s">
        <v>1422</v>
      </c>
      <c r="C138" s="100" t="s">
        <v>1857</v>
      </c>
      <c r="D138" s="100" t="s">
        <v>1858</v>
      </c>
      <c r="E138" s="141">
        <v>1.2575912733878736</v>
      </c>
      <c r="F138" s="97">
        <v>5.59</v>
      </c>
      <c r="G138" s="110">
        <v>1</v>
      </c>
    </row>
    <row r="139" spans="1:7" s="89" customFormat="1" ht="14.4" customHeight="1">
      <c r="A139" s="92" t="s">
        <v>262</v>
      </c>
      <c r="B139" s="5" t="s">
        <v>1423</v>
      </c>
      <c r="C139" s="99" t="s">
        <v>1857</v>
      </c>
      <c r="D139" s="99" t="s">
        <v>1858</v>
      </c>
      <c r="E139" s="140">
        <v>0.61036963793834809</v>
      </c>
      <c r="F139" s="96">
        <v>2.2000000000000002</v>
      </c>
      <c r="G139" s="107">
        <v>1</v>
      </c>
    </row>
    <row r="140" spans="1:7" s="89" customFormat="1" ht="14.4" customHeight="1">
      <c r="A140" s="93" t="s">
        <v>263</v>
      </c>
      <c r="B140" s="159" t="s">
        <v>1423</v>
      </c>
      <c r="C140" s="160" t="s">
        <v>1857</v>
      </c>
      <c r="D140" s="160" t="s">
        <v>1858</v>
      </c>
      <c r="E140" s="161">
        <v>0.85983504683692658</v>
      </c>
      <c r="F140" s="162">
        <v>3.46</v>
      </c>
      <c r="G140" s="108">
        <v>1</v>
      </c>
    </row>
    <row r="141" spans="1:7" s="89" customFormat="1" ht="14.4" customHeight="1">
      <c r="A141" s="156" t="s">
        <v>264</v>
      </c>
      <c r="B141" s="7" t="s">
        <v>1423</v>
      </c>
      <c r="C141" s="163" t="s">
        <v>1857</v>
      </c>
      <c r="D141" s="163" t="s">
        <v>1858</v>
      </c>
      <c r="E141" s="164">
        <v>1.2885412685429354</v>
      </c>
      <c r="F141" s="165">
        <v>5.42</v>
      </c>
      <c r="G141" s="109">
        <v>1</v>
      </c>
    </row>
    <row r="142" spans="1:7" s="89" customFormat="1" ht="14.4" customHeight="1">
      <c r="A142" s="94" t="s">
        <v>265</v>
      </c>
      <c r="B142" s="95" t="s">
        <v>1423</v>
      </c>
      <c r="C142" s="100" t="s">
        <v>1857</v>
      </c>
      <c r="D142" s="100" t="s">
        <v>1858</v>
      </c>
      <c r="E142" s="141">
        <v>2.2766244583831803</v>
      </c>
      <c r="F142" s="97">
        <v>8.76</v>
      </c>
      <c r="G142" s="110">
        <v>1</v>
      </c>
    </row>
    <row r="143" spans="1:7" s="89" customFormat="1" ht="14.4" customHeight="1">
      <c r="A143" s="92" t="s">
        <v>266</v>
      </c>
      <c r="B143" s="5" t="s">
        <v>1424</v>
      </c>
      <c r="C143" s="99" t="s">
        <v>1857</v>
      </c>
      <c r="D143" s="99" t="s">
        <v>1858</v>
      </c>
      <c r="E143" s="140">
        <v>0.58030990322600273</v>
      </c>
      <c r="F143" s="96">
        <v>2.09</v>
      </c>
      <c r="G143" s="107">
        <v>1</v>
      </c>
    </row>
    <row r="144" spans="1:7" s="89" customFormat="1" ht="14.4" customHeight="1">
      <c r="A144" s="93" t="s">
        <v>267</v>
      </c>
      <c r="B144" s="159" t="s">
        <v>1424</v>
      </c>
      <c r="C144" s="160" t="s">
        <v>1857</v>
      </c>
      <c r="D144" s="160" t="s">
        <v>1858</v>
      </c>
      <c r="E144" s="161">
        <v>0.8282680721143072</v>
      </c>
      <c r="F144" s="162">
        <v>3.57</v>
      </c>
      <c r="G144" s="108">
        <v>1</v>
      </c>
    </row>
    <row r="145" spans="1:7" s="89" customFormat="1" ht="14.4" customHeight="1">
      <c r="A145" s="156" t="s">
        <v>268</v>
      </c>
      <c r="B145" s="7" t="s">
        <v>1424</v>
      </c>
      <c r="C145" s="163" t="s">
        <v>1857</v>
      </c>
      <c r="D145" s="163" t="s">
        <v>1858</v>
      </c>
      <c r="E145" s="164">
        <v>1.1405026803762504</v>
      </c>
      <c r="F145" s="165">
        <v>4.68</v>
      </c>
      <c r="G145" s="109">
        <v>1</v>
      </c>
    </row>
    <row r="146" spans="1:7" s="89" customFormat="1" ht="14.4" customHeight="1">
      <c r="A146" s="94" t="s">
        <v>269</v>
      </c>
      <c r="B146" s="95" t="s">
        <v>1424</v>
      </c>
      <c r="C146" s="100" t="s">
        <v>1857</v>
      </c>
      <c r="D146" s="100" t="s">
        <v>1858</v>
      </c>
      <c r="E146" s="141">
        <v>1.8266728327558035</v>
      </c>
      <c r="F146" s="97">
        <v>7.19</v>
      </c>
      <c r="G146" s="110">
        <v>1</v>
      </c>
    </row>
    <row r="147" spans="1:7" s="89" customFormat="1" ht="14.4" customHeight="1">
      <c r="A147" s="92" t="s">
        <v>270</v>
      </c>
      <c r="B147" s="5" t="s">
        <v>1425</v>
      </c>
      <c r="C147" s="99" t="s">
        <v>1857</v>
      </c>
      <c r="D147" s="99" t="s">
        <v>1858</v>
      </c>
      <c r="E147" s="140">
        <v>0.52045997039270686</v>
      </c>
      <c r="F147" s="96">
        <v>1.58</v>
      </c>
      <c r="G147" s="107">
        <v>1</v>
      </c>
    </row>
    <row r="148" spans="1:7" s="89" customFormat="1" ht="14.4" customHeight="1">
      <c r="A148" s="93" t="s">
        <v>271</v>
      </c>
      <c r="B148" s="159" t="s">
        <v>1425</v>
      </c>
      <c r="C148" s="160" t="s">
        <v>1857</v>
      </c>
      <c r="D148" s="160" t="s">
        <v>1858</v>
      </c>
      <c r="E148" s="161">
        <v>0.77574147025654816</v>
      </c>
      <c r="F148" s="162">
        <v>2.5499999999999998</v>
      </c>
      <c r="G148" s="108">
        <v>1</v>
      </c>
    </row>
    <row r="149" spans="1:7" s="89" customFormat="1" ht="14.4" customHeight="1">
      <c r="A149" s="156" t="s">
        <v>272</v>
      </c>
      <c r="B149" s="7" t="s">
        <v>1425</v>
      </c>
      <c r="C149" s="163" t="s">
        <v>1857</v>
      </c>
      <c r="D149" s="163" t="s">
        <v>1858</v>
      </c>
      <c r="E149" s="164">
        <v>1.14241834925463</v>
      </c>
      <c r="F149" s="165">
        <v>4.0999999999999996</v>
      </c>
      <c r="G149" s="109">
        <v>1</v>
      </c>
    </row>
    <row r="150" spans="1:7" s="89" customFormat="1" ht="14.4" customHeight="1">
      <c r="A150" s="94" t="s">
        <v>273</v>
      </c>
      <c r="B150" s="95" t="s">
        <v>1425</v>
      </c>
      <c r="C150" s="100" t="s">
        <v>1857</v>
      </c>
      <c r="D150" s="100" t="s">
        <v>1858</v>
      </c>
      <c r="E150" s="141">
        <v>1.8881957356287105</v>
      </c>
      <c r="F150" s="97">
        <v>7.13</v>
      </c>
      <c r="G150" s="110">
        <v>1</v>
      </c>
    </row>
    <row r="151" spans="1:7" s="89" customFormat="1" ht="14.4" customHeight="1">
      <c r="A151" s="92" t="s">
        <v>274</v>
      </c>
      <c r="B151" s="5" t="s">
        <v>1426</v>
      </c>
      <c r="C151" s="99" t="s">
        <v>1857</v>
      </c>
      <c r="D151" s="99" t="s">
        <v>1858</v>
      </c>
      <c r="E151" s="140">
        <v>0.75465300700514593</v>
      </c>
      <c r="F151" s="96">
        <v>5.82</v>
      </c>
      <c r="G151" s="107">
        <v>1</v>
      </c>
    </row>
    <row r="152" spans="1:7" s="89" customFormat="1" ht="14.4" customHeight="1">
      <c r="A152" s="93" t="s">
        <v>275</v>
      </c>
      <c r="B152" s="159" t="s">
        <v>1426</v>
      </c>
      <c r="C152" s="160" t="s">
        <v>1857</v>
      </c>
      <c r="D152" s="160" t="s">
        <v>1858</v>
      </c>
      <c r="E152" s="161">
        <v>1.0126621031000844</v>
      </c>
      <c r="F152" s="162">
        <v>8.67</v>
      </c>
      <c r="G152" s="108">
        <v>1</v>
      </c>
    </row>
    <row r="153" spans="1:7" s="89" customFormat="1" ht="14.4" customHeight="1">
      <c r="A153" s="156" t="s">
        <v>276</v>
      </c>
      <c r="B153" s="7" t="s">
        <v>1426</v>
      </c>
      <c r="C153" s="163" t="s">
        <v>1857</v>
      </c>
      <c r="D153" s="163" t="s">
        <v>1858</v>
      </c>
      <c r="E153" s="164">
        <v>1.3266595634192722</v>
      </c>
      <c r="F153" s="165">
        <v>10.83</v>
      </c>
      <c r="G153" s="109">
        <v>1</v>
      </c>
    </row>
    <row r="154" spans="1:7" s="89" customFormat="1" ht="14.4" customHeight="1">
      <c r="A154" s="94" t="s">
        <v>277</v>
      </c>
      <c r="B154" s="95" t="s">
        <v>1426</v>
      </c>
      <c r="C154" s="100" t="s">
        <v>1857</v>
      </c>
      <c r="D154" s="100" t="s">
        <v>1858</v>
      </c>
      <c r="E154" s="141">
        <v>1.8460658670250567</v>
      </c>
      <c r="F154" s="97">
        <v>12.55</v>
      </c>
      <c r="G154" s="110">
        <v>1</v>
      </c>
    </row>
    <row r="155" spans="1:7" s="89" customFormat="1" ht="14.4" customHeight="1">
      <c r="A155" s="92" t="s">
        <v>1427</v>
      </c>
      <c r="B155" s="5" t="s">
        <v>1428</v>
      </c>
      <c r="C155" s="99" t="s">
        <v>1857</v>
      </c>
      <c r="D155" s="99" t="s">
        <v>1858</v>
      </c>
      <c r="E155" s="140">
        <v>0.50577262577717919</v>
      </c>
      <c r="F155" s="96">
        <v>3.88</v>
      </c>
      <c r="G155" s="107">
        <v>1</v>
      </c>
    </row>
    <row r="156" spans="1:7" s="89" customFormat="1" ht="14.4" customHeight="1">
      <c r="A156" s="93" t="s">
        <v>1429</v>
      </c>
      <c r="B156" s="159" t="s">
        <v>1428</v>
      </c>
      <c r="C156" s="160" t="s">
        <v>1857</v>
      </c>
      <c r="D156" s="160" t="s">
        <v>1858</v>
      </c>
      <c r="E156" s="161">
        <v>0.83066460552998811</v>
      </c>
      <c r="F156" s="162">
        <v>7.1</v>
      </c>
      <c r="G156" s="108">
        <v>1</v>
      </c>
    </row>
    <row r="157" spans="1:7" s="89" customFormat="1" ht="14.4" customHeight="1">
      <c r="A157" s="156" t="s">
        <v>1430</v>
      </c>
      <c r="B157" s="7" t="s">
        <v>1428</v>
      </c>
      <c r="C157" s="163" t="s">
        <v>1857</v>
      </c>
      <c r="D157" s="163" t="s">
        <v>1858</v>
      </c>
      <c r="E157" s="164">
        <v>1.1718484735679271</v>
      </c>
      <c r="F157" s="165">
        <v>8.68</v>
      </c>
      <c r="G157" s="109">
        <v>1</v>
      </c>
    </row>
    <row r="158" spans="1:7" s="89" customFormat="1" ht="14.4" customHeight="1">
      <c r="A158" s="94" t="s">
        <v>1431</v>
      </c>
      <c r="B158" s="95" t="s">
        <v>1428</v>
      </c>
      <c r="C158" s="100" t="s">
        <v>1857</v>
      </c>
      <c r="D158" s="100" t="s">
        <v>1858</v>
      </c>
      <c r="E158" s="141">
        <v>1.6218888200163135</v>
      </c>
      <c r="F158" s="97">
        <v>12.000327633280644</v>
      </c>
      <c r="G158" s="110">
        <v>1</v>
      </c>
    </row>
    <row r="159" spans="1:7" s="89" customFormat="1" ht="14.4" customHeight="1">
      <c r="A159" s="92" t="s">
        <v>278</v>
      </c>
      <c r="B159" s="5" t="s">
        <v>1432</v>
      </c>
      <c r="C159" s="99" t="s">
        <v>1857</v>
      </c>
      <c r="D159" s="99" t="s">
        <v>1858</v>
      </c>
      <c r="E159" s="140">
        <v>0.88310762376187635</v>
      </c>
      <c r="F159" s="96">
        <v>2.35</v>
      </c>
      <c r="G159" s="107">
        <v>1</v>
      </c>
    </row>
    <row r="160" spans="1:7" s="89" customFormat="1" ht="14.4" customHeight="1">
      <c r="A160" s="93" t="s">
        <v>279</v>
      </c>
      <c r="B160" s="159" t="s">
        <v>1432</v>
      </c>
      <c r="C160" s="160" t="s">
        <v>1857</v>
      </c>
      <c r="D160" s="160" t="s">
        <v>1858</v>
      </c>
      <c r="E160" s="161">
        <v>1.1209763333556293</v>
      </c>
      <c r="F160" s="162">
        <v>3.43</v>
      </c>
      <c r="G160" s="108">
        <v>1</v>
      </c>
    </row>
    <row r="161" spans="1:7" s="89" customFormat="1" ht="14.4" customHeight="1">
      <c r="A161" s="156" t="s">
        <v>280</v>
      </c>
      <c r="B161" s="7" t="s">
        <v>1432</v>
      </c>
      <c r="C161" s="163" t="s">
        <v>1857</v>
      </c>
      <c r="D161" s="163" t="s">
        <v>1858</v>
      </c>
      <c r="E161" s="164">
        <v>1.7541699966581634</v>
      </c>
      <c r="F161" s="165">
        <v>6.61</v>
      </c>
      <c r="G161" s="109">
        <v>1</v>
      </c>
    </row>
    <row r="162" spans="1:7" s="89" customFormat="1" ht="14.4" customHeight="1">
      <c r="A162" s="94" t="s">
        <v>281</v>
      </c>
      <c r="B162" s="95" t="s">
        <v>1432</v>
      </c>
      <c r="C162" s="100" t="s">
        <v>1857</v>
      </c>
      <c r="D162" s="100" t="s">
        <v>1858</v>
      </c>
      <c r="E162" s="141">
        <v>3.3835917584107613</v>
      </c>
      <c r="F162" s="97">
        <v>14.52</v>
      </c>
      <c r="G162" s="110">
        <v>1</v>
      </c>
    </row>
    <row r="163" spans="1:7" s="89" customFormat="1" ht="14.4" customHeight="1">
      <c r="A163" s="92" t="s">
        <v>282</v>
      </c>
      <c r="B163" s="5" t="s">
        <v>1433</v>
      </c>
      <c r="C163" s="99" t="s">
        <v>1857</v>
      </c>
      <c r="D163" s="99" t="s">
        <v>1858</v>
      </c>
      <c r="E163" s="140">
        <v>0.52743180744607165</v>
      </c>
      <c r="F163" s="96">
        <v>2.4700000000000002</v>
      </c>
      <c r="G163" s="107">
        <v>1</v>
      </c>
    </row>
    <row r="164" spans="1:7" s="89" customFormat="1" ht="14.4" customHeight="1">
      <c r="A164" s="93" t="s">
        <v>283</v>
      </c>
      <c r="B164" s="159" t="s">
        <v>1433</v>
      </c>
      <c r="C164" s="160" t="s">
        <v>1857</v>
      </c>
      <c r="D164" s="160" t="s">
        <v>1858</v>
      </c>
      <c r="E164" s="161">
        <v>0.64809292237425653</v>
      </c>
      <c r="F164" s="162">
        <v>3.1</v>
      </c>
      <c r="G164" s="108">
        <v>1</v>
      </c>
    </row>
    <row r="165" spans="1:7" s="89" customFormat="1" ht="14.4" customHeight="1">
      <c r="A165" s="156" t="s">
        <v>284</v>
      </c>
      <c r="B165" s="7" t="s">
        <v>1433</v>
      </c>
      <c r="C165" s="163" t="s">
        <v>1857</v>
      </c>
      <c r="D165" s="163" t="s">
        <v>1858</v>
      </c>
      <c r="E165" s="164">
        <v>0.94320038171334719</v>
      </c>
      <c r="F165" s="165">
        <v>5.01</v>
      </c>
      <c r="G165" s="109">
        <v>1</v>
      </c>
    </row>
    <row r="166" spans="1:7" s="89" customFormat="1" ht="14.4" customHeight="1">
      <c r="A166" s="94" t="s">
        <v>285</v>
      </c>
      <c r="B166" s="95" t="s">
        <v>1433</v>
      </c>
      <c r="C166" s="100" t="s">
        <v>1857</v>
      </c>
      <c r="D166" s="100" t="s">
        <v>1858</v>
      </c>
      <c r="E166" s="141">
        <v>1.8634826436266216</v>
      </c>
      <c r="F166" s="97">
        <v>10.130000000000001</v>
      </c>
      <c r="G166" s="110">
        <v>1</v>
      </c>
    </row>
    <row r="167" spans="1:7" s="89" customFormat="1" ht="14.4" customHeight="1">
      <c r="A167" s="92" t="s">
        <v>286</v>
      </c>
      <c r="B167" s="5" t="s">
        <v>1434</v>
      </c>
      <c r="C167" s="99" t="s">
        <v>1857</v>
      </c>
      <c r="D167" s="99" t="s">
        <v>1858</v>
      </c>
      <c r="E167" s="140">
        <v>1.5192083700596264</v>
      </c>
      <c r="F167" s="96">
        <v>2.2200000000000002</v>
      </c>
      <c r="G167" s="107">
        <v>1</v>
      </c>
    </row>
    <row r="168" spans="1:7" s="89" customFormat="1" ht="14.4" customHeight="1">
      <c r="A168" s="93" t="s">
        <v>287</v>
      </c>
      <c r="B168" s="159" t="s">
        <v>1434</v>
      </c>
      <c r="C168" s="160" t="s">
        <v>1857</v>
      </c>
      <c r="D168" s="160" t="s">
        <v>1858</v>
      </c>
      <c r="E168" s="161">
        <v>2.0334476365158491</v>
      </c>
      <c r="F168" s="162">
        <v>4.05</v>
      </c>
      <c r="G168" s="108">
        <v>1</v>
      </c>
    </row>
    <row r="169" spans="1:7" s="89" customFormat="1" ht="14.4" customHeight="1">
      <c r="A169" s="156" t="s">
        <v>288</v>
      </c>
      <c r="B169" s="7" t="s">
        <v>1434</v>
      </c>
      <c r="C169" s="163" t="s">
        <v>1857</v>
      </c>
      <c r="D169" s="163" t="s">
        <v>1858</v>
      </c>
      <c r="E169" s="164">
        <v>3.7145409589991001</v>
      </c>
      <c r="F169" s="165">
        <v>8.65</v>
      </c>
      <c r="G169" s="109">
        <v>1</v>
      </c>
    </row>
    <row r="170" spans="1:7" s="89" customFormat="1" ht="14.4" customHeight="1">
      <c r="A170" s="94" t="s">
        <v>289</v>
      </c>
      <c r="B170" s="95" t="s">
        <v>1434</v>
      </c>
      <c r="C170" s="100" t="s">
        <v>1857</v>
      </c>
      <c r="D170" s="100" t="s">
        <v>1858</v>
      </c>
      <c r="E170" s="141">
        <v>5.3485554654947132</v>
      </c>
      <c r="F170" s="97">
        <v>15.26</v>
      </c>
      <c r="G170" s="110">
        <v>1</v>
      </c>
    </row>
    <row r="171" spans="1:7" s="89" customFormat="1" ht="14.4" customHeight="1">
      <c r="A171" s="92" t="s">
        <v>290</v>
      </c>
      <c r="B171" s="5" t="s">
        <v>1435</v>
      </c>
      <c r="C171" s="99" t="s">
        <v>1857</v>
      </c>
      <c r="D171" s="99" t="s">
        <v>1858</v>
      </c>
      <c r="E171" s="140">
        <v>1.4369606488621538</v>
      </c>
      <c r="F171" s="96">
        <v>2.98</v>
      </c>
      <c r="G171" s="107">
        <v>1</v>
      </c>
    </row>
    <row r="172" spans="1:7" s="89" customFormat="1" ht="14.4" customHeight="1">
      <c r="A172" s="93" t="s">
        <v>291</v>
      </c>
      <c r="B172" s="159" t="s">
        <v>1435</v>
      </c>
      <c r="C172" s="160" t="s">
        <v>1857</v>
      </c>
      <c r="D172" s="160" t="s">
        <v>1858</v>
      </c>
      <c r="E172" s="161">
        <v>2.157114317956593</v>
      </c>
      <c r="F172" s="162">
        <v>5.37</v>
      </c>
      <c r="G172" s="108">
        <v>1</v>
      </c>
    </row>
    <row r="173" spans="1:7" s="89" customFormat="1" ht="14.4" customHeight="1">
      <c r="A173" s="156" t="s">
        <v>292</v>
      </c>
      <c r="B173" s="7" t="s">
        <v>1435</v>
      </c>
      <c r="C173" s="163" t="s">
        <v>1857</v>
      </c>
      <c r="D173" s="163" t="s">
        <v>1858</v>
      </c>
      <c r="E173" s="164">
        <v>3.8403496392197902</v>
      </c>
      <c r="F173" s="165">
        <v>11.01</v>
      </c>
      <c r="G173" s="109">
        <v>1</v>
      </c>
    </row>
    <row r="174" spans="1:7" s="89" customFormat="1" ht="14.4" customHeight="1">
      <c r="A174" s="94" t="s">
        <v>293</v>
      </c>
      <c r="B174" s="95" t="s">
        <v>1435</v>
      </c>
      <c r="C174" s="100" t="s">
        <v>1857</v>
      </c>
      <c r="D174" s="100" t="s">
        <v>1858</v>
      </c>
      <c r="E174" s="141">
        <v>6.0167422619146853</v>
      </c>
      <c r="F174" s="97">
        <v>18.739999999999998</v>
      </c>
      <c r="G174" s="110">
        <v>1</v>
      </c>
    </row>
    <row r="175" spans="1:7" s="89" customFormat="1" ht="14.4" customHeight="1">
      <c r="A175" s="92" t="s">
        <v>294</v>
      </c>
      <c r="B175" s="5" t="s">
        <v>1436</v>
      </c>
      <c r="C175" s="99" t="s">
        <v>1857</v>
      </c>
      <c r="D175" s="99" t="s">
        <v>1858</v>
      </c>
      <c r="E175" s="140">
        <v>1.2260754078916447</v>
      </c>
      <c r="F175" s="96">
        <v>1.85</v>
      </c>
      <c r="G175" s="107">
        <v>1</v>
      </c>
    </row>
    <row r="176" spans="1:7" s="89" customFormat="1" ht="14.4" customHeight="1">
      <c r="A176" s="93" t="s">
        <v>295</v>
      </c>
      <c r="B176" s="159" t="s">
        <v>1436</v>
      </c>
      <c r="C176" s="160" t="s">
        <v>1857</v>
      </c>
      <c r="D176" s="160" t="s">
        <v>1858</v>
      </c>
      <c r="E176" s="161">
        <v>1.5786174159396889</v>
      </c>
      <c r="F176" s="162">
        <v>2.75</v>
      </c>
      <c r="G176" s="108">
        <v>1</v>
      </c>
    </row>
    <row r="177" spans="1:7" s="89" customFormat="1" ht="14.4" customHeight="1">
      <c r="A177" s="156" t="s">
        <v>296</v>
      </c>
      <c r="B177" s="7" t="s">
        <v>1436</v>
      </c>
      <c r="C177" s="163" t="s">
        <v>1857</v>
      </c>
      <c r="D177" s="163" t="s">
        <v>1858</v>
      </c>
      <c r="E177" s="164">
        <v>2.4748452666130616</v>
      </c>
      <c r="F177" s="165">
        <v>6.21</v>
      </c>
      <c r="G177" s="109">
        <v>1</v>
      </c>
    </row>
    <row r="178" spans="1:7" s="89" customFormat="1" ht="14.4" customHeight="1">
      <c r="A178" s="94" t="s">
        <v>297</v>
      </c>
      <c r="B178" s="95" t="s">
        <v>1436</v>
      </c>
      <c r="C178" s="100" t="s">
        <v>1857</v>
      </c>
      <c r="D178" s="100" t="s">
        <v>1858</v>
      </c>
      <c r="E178" s="141">
        <v>4.7597592663273671</v>
      </c>
      <c r="F178" s="97">
        <v>13.54</v>
      </c>
      <c r="G178" s="110">
        <v>1</v>
      </c>
    </row>
    <row r="179" spans="1:7" s="89" customFormat="1" ht="14.4" customHeight="1">
      <c r="A179" s="92" t="s">
        <v>298</v>
      </c>
      <c r="B179" s="5" t="s">
        <v>1437</v>
      </c>
      <c r="C179" s="99" t="s">
        <v>1857</v>
      </c>
      <c r="D179" s="99" t="s">
        <v>1858</v>
      </c>
      <c r="E179" s="140">
        <v>0.78352903808234853</v>
      </c>
      <c r="F179" s="96">
        <v>1.43</v>
      </c>
      <c r="G179" s="107">
        <v>1</v>
      </c>
    </row>
    <row r="180" spans="1:7" s="89" customFormat="1" ht="14.4" customHeight="1">
      <c r="A180" s="93" t="s">
        <v>299</v>
      </c>
      <c r="B180" s="159" t="s">
        <v>1437</v>
      </c>
      <c r="C180" s="160" t="s">
        <v>1857</v>
      </c>
      <c r="D180" s="160" t="s">
        <v>1858</v>
      </c>
      <c r="E180" s="161">
        <v>0.9050168699249258</v>
      </c>
      <c r="F180" s="162">
        <v>1.68</v>
      </c>
      <c r="G180" s="108">
        <v>1</v>
      </c>
    </row>
    <row r="181" spans="1:7" s="89" customFormat="1" ht="14.4" customHeight="1">
      <c r="A181" s="156" t="s">
        <v>300</v>
      </c>
      <c r="B181" s="7" t="s">
        <v>1437</v>
      </c>
      <c r="C181" s="163" t="s">
        <v>1857</v>
      </c>
      <c r="D181" s="163" t="s">
        <v>1858</v>
      </c>
      <c r="E181" s="164">
        <v>1.462502399577722</v>
      </c>
      <c r="F181" s="165">
        <v>4.29</v>
      </c>
      <c r="G181" s="109">
        <v>1</v>
      </c>
    </row>
    <row r="182" spans="1:7" s="89" customFormat="1" ht="14.4" customHeight="1">
      <c r="A182" s="94" t="s">
        <v>301</v>
      </c>
      <c r="B182" s="95" t="s">
        <v>1437</v>
      </c>
      <c r="C182" s="100" t="s">
        <v>1857</v>
      </c>
      <c r="D182" s="100" t="s">
        <v>1858</v>
      </c>
      <c r="E182" s="141">
        <v>2.0878719681090967</v>
      </c>
      <c r="F182" s="97"/>
      <c r="G182" s="110">
        <v>1</v>
      </c>
    </row>
    <row r="183" spans="1:7" s="89" customFormat="1" ht="14.4" customHeight="1">
      <c r="A183" s="92" t="s">
        <v>302</v>
      </c>
      <c r="B183" s="5" t="s">
        <v>1438</v>
      </c>
      <c r="C183" s="99" t="s">
        <v>1857</v>
      </c>
      <c r="D183" s="99" t="s">
        <v>1858</v>
      </c>
      <c r="E183" s="140">
        <v>0.50857986271193123</v>
      </c>
      <c r="F183" s="96">
        <v>1.4</v>
      </c>
      <c r="G183" s="107">
        <v>1</v>
      </c>
    </row>
    <row r="184" spans="1:7" s="89" customFormat="1" ht="14.4" customHeight="1">
      <c r="A184" s="93" t="s">
        <v>303</v>
      </c>
      <c r="B184" s="159" t="s">
        <v>1438</v>
      </c>
      <c r="C184" s="160" t="s">
        <v>1857</v>
      </c>
      <c r="D184" s="160" t="s">
        <v>1858</v>
      </c>
      <c r="E184" s="161">
        <v>0.73700283123318144</v>
      </c>
      <c r="F184" s="162">
        <v>2.37</v>
      </c>
      <c r="G184" s="108">
        <v>1</v>
      </c>
    </row>
    <row r="185" spans="1:7" s="89" customFormat="1" ht="14.4" customHeight="1">
      <c r="A185" s="156" t="s">
        <v>304</v>
      </c>
      <c r="B185" s="7" t="s">
        <v>1438</v>
      </c>
      <c r="C185" s="163" t="s">
        <v>1857</v>
      </c>
      <c r="D185" s="163" t="s">
        <v>1858</v>
      </c>
      <c r="E185" s="164">
        <v>1.1334932897090844</v>
      </c>
      <c r="F185" s="165">
        <v>4.09</v>
      </c>
      <c r="G185" s="109">
        <v>1</v>
      </c>
    </row>
    <row r="186" spans="1:7" s="89" customFormat="1" ht="14.4" customHeight="1">
      <c r="A186" s="94" t="s">
        <v>305</v>
      </c>
      <c r="B186" s="95" t="s">
        <v>1438</v>
      </c>
      <c r="C186" s="100" t="s">
        <v>1857</v>
      </c>
      <c r="D186" s="100" t="s">
        <v>1858</v>
      </c>
      <c r="E186" s="141">
        <v>2.6035872300812528</v>
      </c>
      <c r="F186" s="97">
        <v>9.83</v>
      </c>
      <c r="G186" s="110">
        <v>1</v>
      </c>
    </row>
    <row r="187" spans="1:7" s="89" customFormat="1" ht="14.4" customHeight="1">
      <c r="A187" s="92" t="s">
        <v>306</v>
      </c>
      <c r="B187" s="5" t="s">
        <v>1439</v>
      </c>
      <c r="C187" s="99" t="s">
        <v>1857</v>
      </c>
      <c r="D187" s="99" t="s">
        <v>1858</v>
      </c>
      <c r="E187" s="140">
        <v>0.81330650457941955</v>
      </c>
      <c r="F187" s="96">
        <v>2.4900000000000002</v>
      </c>
      <c r="G187" s="107">
        <v>1</v>
      </c>
    </row>
    <row r="188" spans="1:7" s="89" customFormat="1" ht="14.4" customHeight="1">
      <c r="A188" s="93" t="s">
        <v>307</v>
      </c>
      <c r="B188" s="159" t="s">
        <v>1439</v>
      </c>
      <c r="C188" s="160" t="s">
        <v>1857</v>
      </c>
      <c r="D188" s="160" t="s">
        <v>1858</v>
      </c>
      <c r="E188" s="161">
        <v>1.1260732233764339</v>
      </c>
      <c r="F188" s="162">
        <v>3.92</v>
      </c>
      <c r="G188" s="108">
        <v>1</v>
      </c>
    </row>
    <row r="189" spans="1:7" s="89" customFormat="1" ht="14.4" customHeight="1">
      <c r="A189" s="156" t="s">
        <v>308</v>
      </c>
      <c r="B189" s="7" t="s">
        <v>1439</v>
      </c>
      <c r="C189" s="163" t="s">
        <v>1857</v>
      </c>
      <c r="D189" s="163" t="s">
        <v>1858</v>
      </c>
      <c r="E189" s="164">
        <v>1.8936831393822744</v>
      </c>
      <c r="F189" s="165">
        <v>7.5</v>
      </c>
      <c r="G189" s="109">
        <v>1</v>
      </c>
    </row>
    <row r="190" spans="1:7" s="89" customFormat="1" ht="14.4" customHeight="1">
      <c r="A190" s="94" t="s">
        <v>309</v>
      </c>
      <c r="B190" s="95" t="s">
        <v>1439</v>
      </c>
      <c r="C190" s="100" t="s">
        <v>1857</v>
      </c>
      <c r="D190" s="100" t="s">
        <v>1858</v>
      </c>
      <c r="E190" s="141">
        <v>3.23071410451068</v>
      </c>
      <c r="F190" s="97">
        <v>13.92</v>
      </c>
      <c r="G190" s="110">
        <v>1</v>
      </c>
    </row>
    <row r="191" spans="1:7" s="89" customFormat="1" ht="14.4" customHeight="1">
      <c r="A191" s="92" t="s">
        <v>310</v>
      </c>
      <c r="B191" s="5" t="s">
        <v>1440</v>
      </c>
      <c r="C191" s="99" t="s">
        <v>1857</v>
      </c>
      <c r="D191" s="99" t="s">
        <v>1858</v>
      </c>
      <c r="E191" s="140">
        <v>0.68705698907124813</v>
      </c>
      <c r="F191" s="96">
        <v>2.41</v>
      </c>
      <c r="G191" s="107">
        <v>1</v>
      </c>
    </row>
    <row r="192" spans="1:7" s="89" customFormat="1" ht="14.4" customHeight="1">
      <c r="A192" s="93" t="s">
        <v>311</v>
      </c>
      <c r="B192" s="159" t="s">
        <v>1440</v>
      </c>
      <c r="C192" s="160" t="s">
        <v>1857</v>
      </c>
      <c r="D192" s="160" t="s">
        <v>1858</v>
      </c>
      <c r="E192" s="161">
        <v>0.78593356465083941</v>
      </c>
      <c r="F192" s="162">
        <v>4.13</v>
      </c>
      <c r="G192" s="108">
        <v>1</v>
      </c>
    </row>
    <row r="193" spans="1:7" s="89" customFormat="1" ht="14.4" customHeight="1">
      <c r="A193" s="156" t="s">
        <v>312</v>
      </c>
      <c r="B193" s="7" t="s">
        <v>1440</v>
      </c>
      <c r="C193" s="163" t="s">
        <v>1857</v>
      </c>
      <c r="D193" s="163" t="s">
        <v>1858</v>
      </c>
      <c r="E193" s="164">
        <v>1.1384844113894923</v>
      </c>
      <c r="F193" s="165">
        <v>7.06</v>
      </c>
      <c r="G193" s="109">
        <v>1</v>
      </c>
    </row>
    <row r="194" spans="1:7" s="89" customFormat="1" ht="14.4" customHeight="1">
      <c r="A194" s="94" t="s">
        <v>313</v>
      </c>
      <c r="B194" s="95" t="s">
        <v>1440</v>
      </c>
      <c r="C194" s="100" t="s">
        <v>1857</v>
      </c>
      <c r="D194" s="100" t="s">
        <v>1858</v>
      </c>
      <c r="E194" s="141">
        <v>1.8539004991090304</v>
      </c>
      <c r="F194" s="97">
        <v>10.18</v>
      </c>
      <c r="G194" s="110">
        <v>1</v>
      </c>
    </row>
    <row r="195" spans="1:7" s="89" customFormat="1" ht="14.4" customHeight="1">
      <c r="A195" s="92" t="s">
        <v>314</v>
      </c>
      <c r="B195" s="5" t="s">
        <v>1441</v>
      </c>
      <c r="C195" s="99" t="s">
        <v>1857</v>
      </c>
      <c r="D195" s="99" t="s">
        <v>1858</v>
      </c>
      <c r="E195" s="140">
        <v>0.53345385795623146</v>
      </c>
      <c r="F195" s="96">
        <v>1.92</v>
      </c>
      <c r="G195" s="107">
        <v>1</v>
      </c>
    </row>
    <row r="196" spans="1:7" s="89" customFormat="1" ht="14.4" customHeight="1">
      <c r="A196" s="93" t="s">
        <v>315</v>
      </c>
      <c r="B196" s="159" t="s">
        <v>1441</v>
      </c>
      <c r="C196" s="160" t="s">
        <v>1857</v>
      </c>
      <c r="D196" s="160" t="s">
        <v>1858</v>
      </c>
      <c r="E196" s="161">
        <v>0.61287651531116105</v>
      </c>
      <c r="F196" s="162">
        <v>2.46</v>
      </c>
      <c r="G196" s="108">
        <v>1</v>
      </c>
    </row>
    <row r="197" spans="1:7" s="89" customFormat="1" ht="14.4" customHeight="1">
      <c r="A197" s="156" t="s">
        <v>316</v>
      </c>
      <c r="B197" s="7" t="s">
        <v>1441</v>
      </c>
      <c r="C197" s="163" t="s">
        <v>1857</v>
      </c>
      <c r="D197" s="163" t="s">
        <v>1858</v>
      </c>
      <c r="E197" s="164">
        <v>0.73996499797186965</v>
      </c>
      <c r="F197" s="165">
        <v>3.28</v>
      </c>
      <c r="G197" s="109">
        <v>1</v>
      </c>
    </row>
    <row r="198" spans="1:7" s="89" customFormat="1" ht="14.4" customHeight="1">
      <c r="A198" s="94" t="s">
        <v>317</v>
      </c>
      <c r="B198" s="95" t="s">
        <v>1441</v>
      </c>
      <c r="C198" s="100" t="s">
        <v>1857</v>
      </c>
      <c r="D198" s="100" t="s">
        <v>1858</v>
      </c>
      <c r="E198" s="141">
        <v>1.297401536354946</v>
      </c>
      <c r="F198" s="97">
        <v>6.88</v>
      </c>
      <c r="G198" s="110">
        <v>1</v>
      </c>
    </row>
    <row r="199" spans="1:7" s="89" customFormat="1" ht="14.4" customHeight="1">
      <c r="A199" s="92" t="s">
        <v>318</v>
      </c>
      <c r="B199" s="5" t="s">
        <v>1442</v>
      </c>
      <c r="C199" s="99" t="s">
        <v>1857</v>
      </c>
      <c r="D199" s="99" t="s">
        <v>1859</v>
      </c>
      <c r="E199" s="140">
        <v>0.32080023393141283</v>
      </c>
      <c r="F199" s="96">
        <v>1.91</v>
      </c>
      <c r="G199" s="107">
        <v>1</v>
      </c>
    </row>
    <row r="200" spans="1:7" s="89" customFormat="1" ht="14.4" customHeight="1">
      <c r="A200" s="93" t="s">
        <v>319</v>
      </c>
      <c r="B200" s="159" t="s">
        <v>1442</v>
      </c>
      <c r="C200" s="160" t="s">
        <v>1857</v>
      </c>
      <c r="D200" s="160" t="s">
        <v>1859</v>
      </c>
      <c r="E200" s="161">
        <v>0.47344374888656338</v>
      </c>
      <c r="F200" s="162">
        <v>2.69</v>
      </c>
      <c r="G200" s="108">
        <v>1</v>
      </c>
    </row>
    <row r="201" spans="1:7" s="89" customFormat="1" ht="14.4" customHeight="1">
      <c r="A201" s="156" t="s">
        <v>320</v>
      </c>
      <c r="B201" s="7" t="s">
        <v>1442</v>
      </c>
      <c r="C201" s="163" t="s">
        <v>1857</v>
      </c>
      <c r="D201" s="163" t="s">
        <v>1859</v>
      </c>
      <c r="E201" s="164">
        <v>0.68982726612538481</v>
      </c>
      <c r="F201" s="165">
        <v>3.84</v>
      </c>
      <c r="G201" s="109">
        <v>1</v>
      </c>
    </row>
    <row r="202" spans="1:7" s="89" customFormat="1" ht="14.4" customHeight="1">
      <c r="A202" s="94" t="s">
        <v>321</v>
      </c>
      <c r="B202" s="95" t="s">
        <v>1442</v>
      </c>
      <c r="C202" s="100" t="s">
        <v>1857</v>
      </c>
      <c r="D202" s="100" t="s">
        <v>1859</v>
      </c>
      <c r="E202" s="141">
        <v>1.1281167811177679</v>
      </c>
      <c r="F202" s="97">
        <v>6.07</v>
      </c>
      <c r="G202" s="110">
        <v>1</v>
      </c>
    </row>
    <row r="203" spans="1:7" s="89" customFormat="1" ht="14.4" customHeight="1">
      <c r="A203" s="92" t="s">
        <v>322</v>
      </c>
      <c r="B203" s="5" t="s">
        <v>1443</v>
      </c>
      <c r="C203" s="99" t="s">
        <v>1857</v>
      </c>
      <c r="D203" s="99" t="s">
        <v>1858</v>
      </c>
      <c r="E203" s="140">
        <v>0.37957055344518142</v>
      </c>
      <c r="F203" s="96">
        <v>2.13</v>
      </c>
      <c r="G203" s="107">
        <v>1</v>
      </c>
    </row>
    <row r="204" spans="1:7" s="89" customFormat="1" ht="14.4" customHeight="1">
      <c r="A204" s="93" t="s">
        <v>323</v>
      </c>
      <c r="B204" s="159" t="s">
        <v>1443</v>
      </c>
      <c r="C204" s="160" t="s">
        <v>1857</v>
      </c>
      <c r="D204" s="160" t="s">
        <v>1858</v>
      </c>
      <c r="E204" s="161">
        <v>0.52389434091504095</v>
      </c>
      <c r="F204" s="162">
        <v>2.74</v>
      </c>
      <c r="G204" s="108">
        <v>1</v>
      </c>
    </row>
    <row r="205" spans="1:7" s="89" customFormat="1" ht="14.4" customHeight="1">
      <c r="A205" s="156" t="s">
        <v>324</v>
      </c>
      <c r="B205" s="7" t="s">
        <v>1443</v>
      </c>
      <c r="C205" s="163" t="s">
        <v>1857</v>
      </c>
      <c r="D205" s="163" t="s">
        <v>1858</v>
      </c>
      <c r="E205" s="164">
        <v>0.84144737090376875</v>
      </c>
      <c r="F205" s="165">
        <v>4.4800000000000004</v>
      </c>
      <c r="G205" s="109">
        <v>1</v>
      </c>
    </row>
    <row r="206" spans="1:7" s="89" customFormat="1" ht="14.4" customHeight="1">
      <c r="A206" s="94" t="s">
        <v>325</v>
      </c>
      <c r="B206" s="95" t="s">
        <v>1443</v>
      </c>
      <c r="C206" s="100" t="s">
        <v>1857</v>
      </c>
      <c r="D206" s="100" t="s">
        <v>1858</v>
      </c>
      <c r="E206" s="141">
        <v>1.4726705718504911</v>
      </c>
      <c r="F206" s="97">
        <v>6.73</v>
      </c>
      <c r="G206" s="110">
        <v>1</v>
      </c>
    </row>
    <row r="207" spans="1:7" s="89" customFormat="1" ht="14.4" customHeight="1">
      <c r="A207" s="92" t="s">
        <v>326</v>
      </c>
      <c r="B207" s="5" t="s">
        <v>1444</v>
      </c>
      <c r="C207" s="99" t="s">
        <v>1857</v>
      </c>
      <c r="D207" s="99" t="s">
        <v>1858</v>
      </c>
      <c r="E207" s="140">
        <v>0.44170272667394533</v>
      </c>
      <c r="F207" s="96">
        <v>2.2400000000000002</v>
      </c>
      <c r="G207" s="107">
        <v>1</v>
      </c>
    </row>
    <row r="208" spans="1:7" s="89" customFormat="1" ht="14.4" customHeight="1">
      <c r="A208" s="93" t="s">
        <v>327</v>
      </c>
      <c r="B208" s="159" t="s">
        <v>1444</v>
      </c>
      <c r="C208" s="160" t="s">
        <v>1857</v>
      </c>
      <c r="D208" s="160" t="s">
        <v>1858</v>
      </c>
      <c r="E208" s="161">
        <v>0.6103578714879736</v>
      </c>
      <c r="F208" s="162">
        <v>2.93</v>
      </c>
      <c r="G208" s="108">
        <v>1</v>
      </c>
    </row>
    <row r="209" spans="1:7" s="89" customFormat="1" ht="14.4" customHeight="1">
      <c r="A209" s="156" t="s">
        <v>328</v>
      </c>
      <c r="B209" s="7" t="s">
        <v>1444</v>
      </c>
      <c r="C209" s="163" t="s">
        <v>1857</v>
      </c>
      <c r="D209" s="163" t="s">
        <v>1858</v>
      </c>
      <c r="E209" s="164">
        <v>0.92374893858480533</v>
      </c>
      <c r="F209" s="165">
        <v>4.84</v>
      </c>
      <c r="G209" s="109">
        <v>1</v>
      </c>
    </row>
    <row r="210" spans="1:7" s="89" customFormat="1" ht="14.4" customHeight="1">
      <c r="A210" s="94" t="s">
        <v>329</v>
      </c>
      <c r="B210" s="95" t="s">
        <v>1444</v>
      </c>
      <c r="C210" s="100" t="s">
        <v>1857</v>
      </c>
      <c r="D210" s="100" t="s">
        <v>1858</v>
      </c>
      <c r="E210" s="141">
        <v>1.6896096866089303</v>
      </c>
      <c r="F210" s="97">
        <v>7.59</v>
      </c>
      <c r="G210" s="110">
        <v>1</v>
      </c>
    </row>
    <row r="211" spans="1:7" s="89" customFormat="1" ht="14.4" customHeight="1">
      <c r="A211" s="92" t="s">
        <v>330</v>
      </c>
      <c r="B211" s="5" t="s">
        <v>1445</v>
      </c>
      <c r="C211" s="99" t="s">
        <v>1857</v>
      </c>
      <c r="D211" s="99" t="s">
        <v>1859</v>
      </c>
      <c r="E211" s="140">
        <v>1.7948553577637587</v>
      </c>
      <c r="F211" s="96">
        <v>3.41</v>
      </c>
      <c r="G211" s="107">
        <v>1</v>
      </c>
    </row>
    <row r="212" spans="1:7" s="89" customFormat="1" ht="14.4" customHeight="1">
      <c r="A212" s="93" t="s">
        <v>331</v>
      </c>
      <c r="B212" s="159" t="s">
        <v>1445</v>
      </c>
      <c r="C212" s="160" t="s">
        <v>1857</v>
      </c>
      <c r="D212" s="160" t="s">
        <v>1859</v>
      </c>
      <c r="E212" s="161">
        <v>2.2037729948391438</v>
      </c>
      <c r="F212" s="162">
        <v>5.2</v>
      </c>
      <c r="G212" s="108">
        <v>1</v>
      </c>
    </row>
    <row r="213" spans="1:7" s="89" customFormat="1" ht="14.4" customHeight="1">
      <c r="A213" s="156" t="s">
        <v>332</v>
      </c>
      <c r="B213" s="7" t="s">
        <v>1445</v>
      </c>
      <c r="C213" s="163" t="s">
        <v>1857</v>
      </c>
      <c r="D213" s="163" t="s">
        <v>1859</v>
      </c>
      <c r="E213" s="164">
        <v>2.9930397156375417</v>
      </c>
      <c r="F213" s="165">
        <v>8.82</v>
      </c>
      <c r="G213" s="109">
        <v>1</v>
      </c>
    </row>
    <row r="214" spans="1:7" s="89" customFormat="1" ht="14.4" customHeight="1">
      <c r="A214" s="94" t="s">
        <v>333</v>
      </c>
      <c r="B214" s="95" t="s">
        <v>1445</v>
      </c>
      <c r="C214" s="100" t="s">
        <v>1857</v>
      </c>
      <c r="D214" s="100" t="s">
        <v>1859</v>
      </c>
      <c r="E214" s="141">
        <v>5.2208378601842425</v>
      </c>
      <c r="F214" s="97">
        <v>15.63</v>
      </c>
      <c r="G214" s="110">
        <v>1</v>
      </c>
    </row>
    <row r="215" spans="1:7" s="89" customFormat="1" ht="14.4" customHeight="1">
      <c r="A215" s="92" t="s">
        <v>334</v>
      </c>
      <c r="B215" s="5" t="s">
        <v>1446</v>
      </c>
      <c r="C215" s="99" t="s">
        <v>1857</v>
      </c>
      <c r="D215" s="99" t="s">
        <v>1859</v>
      </c>
      <c r="E215" s="140">
        <v>1.3071992540449091</v>
      </c>
      <c r="F215" s="96">
        <v>3.03</v>
      </c>
      <c r="G215" s="107">
        <v>1</v>
      </c>
    </row>
    <row r="216" spans="1:7" s="89" customFormat="1" ht="14.4" customHeight="1">
      <c r="A216" s="93" t="s">
        <v>335</v>
      </c>
      <c r="B216" s="159" t="s">
        <v>1446</v>
      </c>
      <c r="C216" s="160" t="s">
        <v>1857</v>
      </c>
      <c r="D216" s="160" t="s">
        <v>1859</v>
      </c>
      <c r="E216" s="161">
        <v>1.6900329279644379</v>
      </c>
      <c r="F216" s="162">
        <v>5.1100000000000003</v>
      </c>
      <c r="G216" s="108">
        <v>1</v>
      </c>
    </row>
    <row r="217" spans="1:7" s="89" customFormat="1" ht="14.4" customHeight="1">
      <c r="A217" s="156" t="s">
        <v>336</v>
      </c>
      <c r="B217" s="7" t="s">
        <v>1446</v>
      </c>
      <c r="C217" s="163" t="s">
        <v>1857</v>
      </c>
      <c r="D217" s="163" t="s">
        <v>1859</v>
      </c>
      <c r="E217" s="164">
        <v>2.5705381780031216</v>
      </c>
      <c r="F217" s="165">
        <v>9.73</v>
      </c>
      <c r="G217" s="109">
        <v>1</v>
      </c>
    </row>
    <row r="218" spans="1:7" s="89" customFormat="1" ht="14.4" customHeight="1">
      <c r="A218" s="94" t="s">
        <v>337</v>
      </c>
      <c r="B218" s="95" t="s">
        <v>1446</v>
      </c>
      <c r="C218" s="100" t="s">
        <v>1857</v>
      </c>
      <c r="D218" s="100" t="s">
        <v>1859</v>
      </c>
      <c r="E218" s="141">
        <v>4.2686878061421414</v>
      </c>
      <c r="F218" s="97">
        <v>15.69</v>
      </c>
      <c r="G218" s="110">
        <v>1</v>
      </c>
    </row>
    <row r="219" spans="1:7" s="89" customFormat="1" ht="14.4" customHeight="1">
      <c r="A219" s="92" t="s">
        <v>338</v>
      </c>
      <c r="B219" s="5" t="s">
        <v>1447</v>
      </c>
      <c r="C219" s="99" t="s">
        <v>1857</v>
      </c>
      <c r="D219" s="99" t="s">
        <v>1859</v>
      </c>
      <c r="E219" s="140">
        <v>3.1240469631603882</v>
      </c>
      <c r="F219" s="96">
        <v>11.51</v>
      </c>
      <c r="G219" s="107">
        <v>1</v>
      </c>
    </row>
    <row r="220" spans="1:7" s="89" customFormat="1" ht="14.4" customHeight="1">
      <c r="A220" s="93" t="s">
        <v>339</v>
      </c>
      <c r="B220" s="159" t="s">
        <v>1447</v>
      </c>
      <c r="C220" s="160" t="s">
        <v>1857</v>
      </c>
      <c r="D220" s="160" t="s">
        <v>1859</v>
      </c>
      <c r="E220" s="161">
        <v>3.1247269832327773</v>
      </c>
      <c r="F220" s="162">
        <v>11.52</v>
      </c>
      <c r="G220" s="108">
        <v>1</v>
      </c>
    </row>
    <row r="221" spans="1:7" s="89" customFormat="1" ht="14.4" customHeight="1">
      <c r="A221" s="156" t="s">
        <v>340</v>
      </c>
      <c r="B221" s="7" t="s">
        <v>1447</v>
      </c>
      <c r="C221" s="163" t="s">
        <v>1857</v>
      </c>
      <c r="D221" s="163" t="s">
        <v>1859</v>
      </c>
      <c r="E221" s="164">
        <v>3.8249362158116913</v>
      </c>
      <c r="F221" s="165">
        <v>13.7</v>
      </c>
      <c r="G221" s="109">
        <v>1</v>
      </c>
    </row>
    <row r="222" spans="1:7" s="89" customFormat="1" ht="14.4" customHeight="1">
      <c r="A222" s="94" t="s">
        <v>341</v>
      </c>
      <c r="B222" s="95" t="s">
        <v>1447</v>
      </c>
      <c r="C222" s="100" t="s">
        <v>1857</v>
      </c>
      <c r="D222" s="100" t="s">
        <v>1859</v>
      </c>
      <c r="E222" s="141">
        <v>4.9544831945543342</v>
      </c>
      <c r="F222" s="97">
        <v>16.32</v>
      </c>
      <c r="G222" s="110">
        <v>1</v>
      </c>
    </row>
    <row r="223" spans="1:7" s="89" customFormat="1" ht="14.4" customHeight="1">
      <c r="A223" s="92" t="s">
        <v>342</v>
      </c>
      <c r="B223" s="5" t="s">
        <v>1448</v>
      </c>
      <c r="C223" s="99" t="s">
        <v>1857</v>
      </c>
      <c r="D223" s="99" t="s">
        <v>1859</v>
      </c>
      <c r="E223" s="140">
        <v>1.0369139536418279</v>
      </c>
      <c r="F223" s="96">
        <v>6.07</v>
      </c>
      <c r="G223" s="107">
        <v>1</v>
      </c>
    </row>
    <row r="224" spans="1:7" s="89" customFormat="1" ht="14.4" customHeight="1">
      <c r="A224" s="93" t="s">
        <v>343</v>
      </c>
      <c r="B224" s="159" t="s">
        <v>1448</v>
      </c>
      <c r="C224" s="160" t="s">
        <v>1857</v>
      </c>
      <c r="D224" s="160" t="s">
        <v>1859</v>
      </c>
      <c r="E224" s="161">
        <v>1.4589108846042522</v>
      </c>
      <c r="F224" s="162">
        <v>8</v>
      </c>
      <c r="G224" s="108">
        <v>1</v>
      </c>
    </row>
    <row r="225" spans="1:7" s="89" customFormat="1" ht="14.4" customHeight="1">
      <c r="A225" s="156" t="s">
        <v>344</v>
      </c>
      <c r="B225" s="7" t="s">
        <v>1448</v>
      </c>
      <c r="C225" s="163" t="s">
        <v>1857</v>
      </c>
      <c r="D225" s="163" t="s">
        <v>1859</v>
      </c>
      <c r="E225" s="164">
        <v>1.9433057416063328</v>
      </c>
      <c r="F225" s="165">
        <v>10.08</v>
      </c>
      <c r="G225" s="109">
        <v>1</v>
      </c>
    </row>
    <row r="226" spans="1:7" s="89" customFormat="1" ht="14.4" customHeight="1">
      <c r="A226" s="94" t="s">
        <v>345</v>
      </c>
      <c r="B226" s="95" t="s">
        <v>1448</v>
      </c>
      <c r="C226" s="100" t="s">
        <v>1857</v>
      </c>
      <c r="D226" s="100" t="s">
        <v>1859</v>
      </c>
      <c r="E226" s="141">
        <v>2.5224572360512152</v>
      </c>
      <c r="F226" s="97">
        <v>12.16</v>
      </c>
      <c r="G226" s="110">
        <v>1</v>
      </c>
    </row>
    <row r="227" spans="1:7" s="89" customFormat="1" ht="14.4" customHeight="1">
      <c r="A227" s="92" t="s">
        <v>346</v>
      </c>
      <c r="B227" s="5" t="s">
        <v>1449</v>
      </c>
      <c r="C227" s="99" t="s">
        <v>1857</v>
      </c>
      <c r="D227" s="99" t="s">
        <v>1859</v>
      </c>
      <c r="E227" s="140">
        <v>0.37482347412494338</v>
      </c>
      <c r="F227" s="96">
        <v>2.5099999999999998</v>
      </c>
      <c r="G227" s="107">
        <v>1</v>
      </c>
    </row>
    <row r="228" spans="1:7" s="89" customFormat="1" ht="14.4" customHeight="1">
      <c r="A228" s="93" t="s">
        <v>347</v>
      </c>
      <c r="B228" s="159" t="s">
        <v>1449</v>
      </c>
      <c r="C228" s="160" t="s">
        <v>1857</v>
      </c>
      <c r="D228" s="160" t="s">
        <v>1859</v>
      </c>
      <c r="E228" s="161">
        <v>0.49213551684273521</v>
      </c>
      <c r="F228" s="162">
        <v>3.55</v>
      </c>
      <c r="G228" s="108">
        <v>1</v>
      </c>
    </row>
    <row r="229" spans="1:7" s="89" customFormat="1" ht="14.4" customHeight="1">
      <c r="A229" s="156" t="s">
        <v>348</v>
      </c>
      <c r="B229" s="7" t="s">
        <v>1449</v>
      </c>
      <c r="C229" s="163" t="s">
        <v>1857</v>
      </c>
      <c r="D229" s="163" t="s">
        <v>1859</v>
      </c>
      <c r="E229" s="164">
        <v>0.82667518180428867</v>
      </c>
      <c r="F229" s="165">
        <v>5.31</v>
      </c>
      <c r="G229" s="109">
        <v>1</v>
      </c>
    </row>
    <row r="230" spans="1:7" s="89" customFormat="1" ht="14.4" customHeight="1">
      <c r="A230" s="94" t="s">
        <v>349</v>
      </c>
      <c r="B230" s="95" t="s">
        <v>1449</v>
      </c>
      <c r="C230" s="100" t="s">
        <v>1857</v>
      </c>
      <c r="D230" s="100" t="s">
        <v>1859</v>
      </c>
      <c r="E230" s="141">
        <v>1.3170787736288334</v>
      </c>
      <c r="F230" s="97">
        <v>6.92</v>
      </c>
      <c r="G230" s="110">
        <v>1</v>
      </c>
    </row>
    <row r="231" spans="1:7" s="89" customFormat="1" ht="14.4" customHeight="1">
      <c r="A231" s="92" t="s">
        <v>350</v>
      </c>
      <c r="B231" s="5" t="s">
        <v>1450</v>
      </c>
      <c r="C231" s="99" t="s">
        <v>1857</v>
      </c>
      <c r="D231" s="99" t="s">
        <v>1859</v>
      </c>
      <c r="E231" s="140">
        <v>0.42937021307759554</v>
      </c>
      <c r="F231" s="96">
        <v>2.5299999999999998</v>
      </c>
      <c r="G231" s="107">
        <v>1</v>
      </c>
    </row>
    <row r="232" spans="1:7" s="89" customFormat="1" ht="14.4" customHeight="1">
      <c r="A232" s="93" t="s">
        <v>351</v>
      </c>
      <c r="B232" s="159" t="s">
        <v>1450</v>
      </c>
      <c r="C232" s="160" t="s">
        <v>1857</v>
      </c>
      <c r="D232" s="160" t="s">
        <v>1859</v>
      </c>
      <c r="E232" s="161">
        <v>0.70887743648716639</v>
      </c>
      <c r="F232" s="162">
        <v>3.55</v>
      </c>
      <c r="G232" s="108">
        <v>1</v>
      </c>
    </row>
    <row r="233" spans="1:7" s="89" customFormat="1" ht="14.4" customHeight="1">
      <c r="A233" s="156" t="s">
        <v>352</v>
      </c>
      <c r="B233" s="7" t="s">
        <v>1450</v>
      </c>
      <c r="C233" s="163" t="s">
        <v>1857</v>
      </c>
      <c r="D233" s="163" t="s">
        <v>1859</v>
      </c>
      <c r="E233" s="164">
        <v>1.0676082993895906</v>
      </c>
      <c r="F233" s="165">
        <v>5.17</v>
      </c>
      <c r="G233" s="109">
        <v>1</v>
      </c>
    </row>
    <row r="234" spans="1:7" s="89" customFormat="1" ht="14.4" customHeight="1">
      <c r="A234" s="94" t="s">
        <v>353</v>
      </c>
      <c r="B234" s="95" t="s">
        <v>1450</v>
      </c>
      <c r="C234" s="100" t="s">
        <v>1857</v>
      </c>
      <c r="D234" s="100" t="s">
        <v>1859</v>
      </c>
      <c r="E234" s="141">
        <v>1.762072569905226</v>
      </c>
      <c r="F234" s="97">
        <v>6.61</v>
      </c>
      <c r="G234" s="110">
        <v>1</v>
      </c>
    </row>
    <row r="235" spans="1:7" s="89" customFormat="1" ht="14.4" customHeight="1">
      <c r="A235" s="92" t="s">
        <v>354</v>
      </c>
      <c r="B235" s="5" t="s">
        <v>1451</v>
      </c>
      <c r="C235" s="99" t="s">
        <v>1857</v>
      </c>
      <c r="D235" s="99" t="s">
        <v>1859</v>
      </c>
      <c r="E235" s="140">
        <v>0.56017081543442893</v>
      </c>
      <c r="F235" s="96">
        <v>2.2799999999999998</v>
      </c>
      <c r="G235" s="107">
        <v>1</v>
      </c>
    </row>
    <row r="236" spans="1:7" s="89" customFormat="1" ht="14.4" customHeight="1">
      <c r="A236" s="93" t="s">
        <v>355</v>
      </c>
      <c r="B236" s="159" t="s">
        <v>1451</v>
      </c>
      <c r="C236" s="160" t="s">
        <v>1857</v>
      </c>
      <c r="D236" s="160" t="s">
        <v>1859</v>
      </c>
      <c r="E236" s="161">
        <v>0.72945719170270251</v>
      </c>
      <c r="F236" s="162">
        <v>3.21</v>
      </c>
      <c r="G236" s="108">
        <v>1</v>
      </c>
    </row>
    <row r="237" spans="1:7" s="89" customFormat="1" ht="14.4" customHeight="1">
      <c r="A237" s="156" t="s">
        <v>356</v>
      </c>
      <c r="B237" s="7" t="s">
        <v>1451</v>
      </c>
      <c r="C237" s="163" t="s">
        <v>1857</v>
      </c>
      <c r="D237" s="163" t="s">
        <v>1859</v>
      </c>
      <c r="E237" s="164">
        <v>1.0524375105483574</v>
      </c>
      <c r="F237" s="165">
        <v>4.6100000000000003</v>
      </c>
      <c r="G237" s="109">
        <v>1</v>
      </c>
    </row>
    <row r="238" spans="1:7" s="89" customFormat="1" ht="14.4" customHeight="1">
      <c r="A238" s="94" t="s">
        <v>357</v>
      </c>
      <c r="B238" s="95" t="s">
        <v>1451</v>
      </c>
      <c r="C238" s="100" t="s">
        <v>1857</v>
      </c>
      <c r="D238" s="100" t="s">
        <v>1859</v>
      </c>
      <c r="E238" s="141">
        <v>1.6018501130064149</v>
      </c>
      <c r="F238" s="97">
        <v>6.33</v>
      </c>
      <c r="G238" s="110">
        <v>1</v>
      </c>
    </row>
    <row r="239" spans="1:7" s="89" customFormat="1" ht="14.4" customHeight="1">
      <c r="A239" s="92" t="s">
        <v>358</v>
      </c>
      <c r="B239" s="5" t="s">
        <v>1452</v>
      </c>
      <c r="C239" s="99" t="s">
        <v>1857</v>
      </c>
      <c r="D239" s="99" t="s">
        <v>1858</v>
      </c>
      <c r="E239" s="140">
        <v>0.67875368126125957</v>
      </c>
      <c r="F239" s="96">
        <v>2.89</v>
      </c>
      <c r="G239" s="107">
        <v>1</v>
      </c>
    </row>
    <row r="240" spans="1:7" s="89" customFormat="1" ht="14.4" customHeight="1">
      <c r="A240" s="93" t="s">
        <v>359</v>
      </c>
      <c r="B240" s="159" t="s">
        <v>1452</v>
      </c>
      <c r="C240" s="160" t="s">
        <v>1857</v>
      </c>
      <c r="D240" s="160" t="s">
        <v>1858</v>
      </c>
      <c r="E240" s="161">
        <v>0.78987073907912619</v>
      </c>
      <c r="F240" s="162">
        <v>3.35</v>
      </c>
      <c r="G240" s="108">
        <v>1</v>
      </c>
    </row>
    <row r="241" spans="1:7" s="89" customFormat="1" ht="14.4" customHeight="1">
      <c r="A241" s="156" t="s">
        <v>360</v>
      </c>
      <c r="B241" s="7" t="s">
        <v>1452</v>
      </c>
      <c r="C241" s="163" t="s">
        <v>1857</v>
      </c>
      <c r="D241" s="163" t="s">
        <v>1858</v>
      </c>
      <c r="E241" s="164">
        <v>1.1331149849856701</v>
      </c>
      <c r="F241" s="165">
        <v>5.07</v>
      </c>
      <c r="G241" s="109">
        <v>1</v>
      </c>
    </row>
    <row r="242" spans="1:7" s="89" customFormat="1" ht="14.4" customHeight="1">
      <c r="A242" s="94" t="s">
        <v>361</v>
      </c>
      <c r="B242" s="95" t="s">
        <v>1452</v>
      </c>
      <c r="C242" s="100" t="s">
        <v>1857</v>
      </c>
      <c r="D242" s="100" t="s">
        <v>1858</v>
      </c>
      <c r="E242" s="141">
        <v>1.9088713086330755</v>
      </c>
      <c r="F242" s="97">
        <v>7.69</v>
      </c>
      <c r="G242" s="110">
        <v>1</v>
      </c>
    </row>
    <row r="243" spans="1:7" s="89" customFormat="1" ht="14.4" customHeight="1">
      <c r="A243" s="92" t="s">
        <v>362</v>
      </c>
      <c r="B243" s="5" t="s">
        <v>1453</v>
      </c>
      <c r="C243" s="99" t="s">
        <v>1857</v>
      </c>
      <c r="D243" s="99" t="s">
        <v>1859</v>
      </c>
      <c r="E243" s="140">
        <v>0.58957762747926934</v>
      </c>
      <c r="F243" s="96">
        <v>2.9</v>
      </c>
      <c r="G243" s="107">
        <v>1</v>
      </c>
    </row>
    <row r="244" spans="1:7" s="89" customFormat="1" ht="14.4" customHeight="1">
      <c r="A244" s="93" t="s">
        <v>363</v>
      </c>
      <c r="B244" s="159" t="s">
        <v>1453</v>
      </c>
      <c r="C244" s="160" t="s">
        <v>1857</v>
      </c>
      <c r="D244" s="160" t="s">
        <v>1859</v>
      </c>
      <c r="E244" s="161">
        <v>0.81590682349516419</v>
      </c>
      <c r="F244" s="162">
        <v>4.08</v>
      </c>
      <c r="G244" s="108">
        <v>1</v>
      </c>
    </row>
    <row r="245" spans="1:7" s="89" customFormat="1" ht="14.4" customHeight="1">
      <c r="A245" s="156" t="s">
        <v>364</v>
      </c>
      <c r="B245" s="7" t="s">
        <v>1453</v>
      </c>
      <c r="C245" s="163" t="s">
        <v>1857</v>
      </c>
      <c r="D245" s="163" t="s">
        <v>1859</v>
      </c>
      <c r="E245" s="164">
        <v>1.1598827794321014</v>
      </c>
      <c r="F245" s="165">
        <v>6.07</v>
      </c>
      <c r="G245" s="109">
        <v>1</v>
      </c>
    </row>
    <row r="246" spans="1:7" s="89" customFormat="1" ht="14.4" customHeight="1">
      <c r="A246" s="94" t="s">
        <v>365</v>
      </c>
      <c r="B246" s="95" t="s">
        <v>1453</v>
      </c>
      <c r="C246" s="100" t="s">
        <v>1857</v>
      </c>
      <c r="D246" s="100" t="s">
        <v>1859</v>
      </c>
      <c r="E246" s="141">
        <v>1.6443373288837069</v>
      </c>
      <c r="F246" s="97">
        <v>8.2899999999999991</v>
      </c>
      <c r="G246" s="110">
        <v>1</v>
      </c>
    </row>
    <row r="247" spans="1:7" s="89" customFormat="1" ht="14.4" customHeight="1">
      <c r="A247" s="92" t="s">
        <v>366</v>
      </c>
      <c r="B247" s="5" t="s">
        <v>1454</v>
      </c>
      <c r="C247" s="99" t="s">
        <v>1857</v>
      </c>
      <c r="D247" s="99" t="s">
        <v>1859</v>
      </c>
      <c r="E247" s="140">
        <v>0.60273504963947111</v>
      </c>
      <c r="F247" s="96">
        <v>3.49</v>
      </c>
      <c r="G247" s="107">
        <v>1</v>
      </c>
    </row>
    <row r="248" spans="1:7" s="89" customFormat="1" ht="14.4" customHeight="1">
      <c r="A248" s="93" t="s">
        <v>367</v>
      </c>
      <c r="B248" s="159" t="s">
        <v>1454</v>
      </c>
      <c r="C248" s="160" t="s">
        <v>1857</v>
      </c>
      <c r="D248" s="160" t="s">
        <v>1859</v>
      </c>
      <c r="E248" s="161">
        <v>0.7681147047034742</v>
      </c>
      <c r="F248" s="162">
        <v>4.37</v>
      </c>
      <c r="G248" s="108">
        <v>1</v>
      </c>
    </row>
    <row r="249" spans="1:7" s="89" customFormat="1" ht="14.4" customHeight="1">
      <c r="A249" s="156" t="s">
        <v>368</v>
      </c>
      <c r="B249" s="7" t="s">
        <v>1454</v>
      </c>
      <c r="C249" s="163" t="s">
        <v>1857</v>
      </c>
      <c r="D249" s="163" t="s">
        <v>1859</v>
      </c>
      <c r="E249" s="164">
        <v>1.0470261047626177</v>
      </c>
      <c r="F249" s="165">
        <v>5.85</v>
      </c>
      <c r="G249" s="109">
        <v>1</v>
      </c>
    </row>
    <row r="250" spans="1:7" s="89" customFormat="1" ht="14.4" customHeight="1">
      <c r="A250" s="94" t="s">
        <v>369</v>
      </c>
      <c r="B250" s="95" t="s">
        <v>1454</v>
      </c>
      <c r="C250" s="100" t="s">
        <v>1857</v>
      </c>
      <c r="D250" s="100" t="s">
        <v>1859</v>
      </c>
      <c r="E250" s="141">
        <v>1.5124059190536341</v>
      </c>
      <c r="F250" s="97">
        <v>7.67</v>
      </c>
      <c r="G250" s="110">
        <v>1</v>
      </c>
    </row>
    <row r="251" spans="1:7" s="89" customFormat="1" ht="14.4" customHeight="1">
      <c r="A251" s="92" t="s">
        <v>370</v>
      </c>
      <c r="B251" s="5" t="s">
        <v>1455</v>
      </c>
      <c r="C251" s="99" t="s">
        <v>1857</v>
      </c>
      <c r="D251" s="99" t="s">
        <v>1859</v>
      </c>
      <c r="E251" s="140">
        <v>0.2841342213480445</v>
      </c>
      <c r="F251" s="96">
        <v>2.25</v>
      </c>
      <c r="G251" s="107">
        <v>1</v>
      </c>
    </row>
    <row r="252" spans="1:7" s="89" customFormat="1" ht="14.4" customHeight="1">
      <c r="A252" s="93" t="s">
        <v>371</v>
      </c>
      <c r="B252" s="159" t="s">
        <v>1455</v>
      </c>
      <c r="C252" s="160" t="s">
        <v>1857</v>
      </c>
      <c r="D252" s="160" t="s">
        <v>1859</v>
      </c>
      <c r="E252" s="161">
        <v>0.40692807930704594</v>
      </c>
      <c r="F252" s="162">
        <v>2.91</v>
      </c>
      <c r="G252" s="108">
        <v>1</v>
      </c>
    </row>
    <row r="253" spans="1:7" s="89" customFormat="1" ht="14.4" customHeight="1">
      <c r="A253" s="156" t="s">
        <v>372</v>
      </c>
      <c r="B253" s="7" t="s">
        <v>1455</v>
      </c>
      <c r="C253" s="163" t="s">
        <v>1857</v>
      </c>
      <c r="D253" s="163" t="s">
        <v>1859</v>
      </c>
      <c r="E253" s="164">
        <v>0.64460255403387645</v>
      </c>
      <c r="F253" s="165">
        <v>4.0199999999999996</v>
      </c>
      <c r="G253" s="109">
        <v>1</v>
      </c>
    </row>
    <row r="254" spans="1:7" s="89" customFormat="1" ht="14.4" customHeight="1">
      <c r="A254" s="94" t="s">
        <v>373</v>
      </c>
      <c r="B254" s="95" t="s">
        <v>1455</v>
      </c>
      <c r="C254" s="100" t="s">
        <v>1857</v>
      </c>
      <c r="D254" s="100" t="s">
        <v>1859</v>
      </c>
      <c r="E254" s="141">
        <v>1.3704227322077502</v>
      </c>
      <c r="F254" s="97">
        <v>7.14</v>
      </c>
      <c r="G254" s="110">
        <v>1</v>
      </c>
    </row>
    <row r="255" spans="1:7" s="89" customFormat="1" ht="14.4" customHeight="1">
      <c r="A255" s="92" t="s">
        <v>374</v>
      </c>
      <c r="B255" s="5" t="s">
        <v>1456</v>
      </c>
      <c r="C255" s="99" t="s">
        <v>1857</v>
      </c>
      <c r="D255" s="99" t="s">
        <v>1859</v>
      </c>
      <c r="E255" s="140">
        <v>0.44050515269692858</v>
      </c>
      <c r="F255" s="96">
        <v>2.5499999999999998</v>
      </c>
      <c r="G255" s="107">
        <v>1</v>
      </c>
    </row>
    <row r="256" spans="1:7" s="89" customFormat="1" ht="14.4" customHeight="1">
      <c r="A256" s="93" t="s">
        <v>375</v>
      </c>
      <c r="B256" s="159" t="s">
        <v>1456</v>
      </c>
      <c r="C256" s="160" t="s">
        <v>1857</v>
      </c>
      <c r="D256" s="160" t="s">
        <v>1859</v>
      </c>
      <c r="E256" s="161">
        <v>0.61103566455909197</v>
      </c>
      <c r="F256" s="162">
        <v>3.35</v>
      </c>
      <c r="G256" s="108">
        <v>1</v>
      </c>
    </row>
    <row r="257" spans="1:7" s="89" customFormat="1" ht="14.4" customHeight="1">
      <c r="A257" s="156" t="s">
        <v>376</v>
      </c>
      <c r="B257" s="7" t="s">
        <v>1456</v>
      </c>
      <c r="C257" s="163" t="s">
        <v>1857</v>
      </c>
      <c r="D257" s="163" t="s">
        <v>1859</v>
      </c>
      <c r="E257" s="164">
        <v>0.84693430348159204</v>
      </c>
      <c r="F257" s="165">
        <v>4.53</v>
      </c>
      <c r="G257" s="109">
        <v>1</v>
      </c>
    </row>
    <row r="258" spans="1:7" s="89" customFormat="1" ht="14.4" customHeight="1">
      <c r="A258" s="94" t="s">
        <v>377</v>
      </c>
      <c r="B258" s="95" t="s">
        <v>1456</v>
      </c>
      <c r="C258" s="100" t="s">
        <v>1857</v>
      </c>
      <c r="D258" s="100" t="s">
        <v>1859</v>
      </c>
      <c r="E258" s="141">
        <v>1.2737786695322684</v>
      </c>
      <c r="F258" s="97">
        <v>6.49</v>
      </c>
      <c r="G258" s="110">
        <v>1</v>
      </c>
    </row>
    <row r="259" spans="1:7" s="89" customFormat="1" ht="14.4" customHeight="1">
      <c r="A259" s="92" t="s">
        <v>378</v>
      </c>
      <c r="B259" s="5" t="s">
        <v>1457</v>
      </c>
      <c r="C259" s="99" t="s">
        <v>1857</v>
      </c>
      <c r="D259" s="99" t="s">
        <v>1859</v>
      </c>
      <c r="E259" s="140">
        <v>0.52326743718026558</v>
      </c>
      <c r="F259" s="96">
        <v>2.73</v>
      </c>
      <c r="G259" s="107">
        <v>1</v>
      </c>
    </row>
    <row r="260" spans="1:7" s="89" customFormat="1" ht="14.4" customHeight="1">
      <c r="A260" s="93" t="s">
        <v>379</v>
      </c>
      <c r="B260" s="159" t="s">
        <v>1457</v>
      </c>
      <c r="C260" s="160" t="s">
        <v>1857</v>
      </c>
      <c r="D260" s="160" t="s">
        <v>1859</v>
      </c>
      <c r="E260" s="161">
        <v>0.64446073912896562</v>
      </c>
      <c r="F260" s="162">
        <v>3.36</v>
      </c>
      <c r="G260" s="108">
        <v>1</v>
      </c>
    </row>
    <row r="261" spans="1:7" s="89" customFormat="1" ht="14.4" customHeight="1">
      <c r="A261" s="156" t="s">
        <v>380</v>
      </c>
      <c r="B261" s="7" t="s">
        <v>1457</v>
      </c>
      <c r="C261" s="163" t="s">
        <v>1857</v>
      </c>
      <c r="D261" s="163" t="s">
        <v>1859</v>
      </c>
      <c r="E261" s="164">
        <v>0.78147814948550354</v>
      </c>
      <c r="F261" s="165">
        <v>4.1100000000000003</v>
      </c>
      <c r="G261" s="109">
        <v>1</v>
      </c>
    </row>
    <row r="262" spans="1:7" s="89" customFormat="1" ht="14.4" customHeight="1">
      <c r="A262" s="94" t="s">
        <v>381</v>
      </c>
      <c r="B262" s="95" t="s">
        <v>1457</v>
      </c>
      <c r="C262" s="100" t="s">
        <v>1857</v>
      </c>
      <c r="D262" s="100" t="s">
        <v>1859</v>
      </c>
      <c r="E262" s="141">
        <v>1.155787577707279</v>
      </c>
      <c r="F262" s="97">
        <v>5.89</v>
      </c>
      <c r="G262" s="110">
        <v>1</v>
      </c>
    </row>
    <row r="263" spans="1:7" s="89" customFormat="1" ht="14.4" customHeight="1">
      <c r="A263" s="92" t="s">
        <v>382</v>
      </c>
      <c r="B263" s="5" t="s">
        <v>1458</v>
      </c>
      <c r="C263" s="99" t="s">
        <v>1857</v>
      </c>
      <c r="D263" s="99" t="s">
        <v>1859</v>
      </c>
      <c r="E263" s="140">
        <v>0.36999728255387038</v>
      </c>
      <c r="F263" s="96">
        <v>1.97</v>
      </c>
      <c r="G263" s="107">
        <v>1</v>
      </c>
    </row>
    <row r="264" spans="1:7" s="89" customFormat="1" ht="14.4" customHeight="1">
      <c r="A264" s="93" t="s">
        <v>383</v>
      </c>
      <c r="B264" s="159" t="s">
        <v>1458</v>
      </c>
      <c r="C264" s="160" t="s">
        <v>1857</v>
      </c>
      <c r="D264" s="160" t="s">
        <v>1859</v>
      </c>
      <c r="E264" s="161">
        <v>0.55661154669685609</v>
      </c>
      <c r="F264" s="162">
        <v>2.91</v>
      </c>
      <c r="G264" s="108">
        <v>1</v>
      </c>
    </row>
    <row r="265" spans="1:7" s="89" customFormat="1" ht="14.4" customHeight="1">
      <c r="A265" s="156" t="s">
        <v>384</v>
      </c>
      <c r="B265" s="7" t="s">
        <v>1458</v>
      </c>
      <c r="C265" s="163" t="s">
        <v>1857</v>
      </c>
      <c r="D265" s="163" t="s">
        <v>1859</v>
      </c>
      <c r="E265" s="164">
        <v>0.66935242966055108</v>
      </c>
      <c r="F265" s="165">
        <v>3.27</v>
      </c>
      <c r="G265" s="109">
        <v>1</v>
      </c>
    </row>
    <row r="266" spans="1:7" s="89" customFormat="1" ht="14.4" customHeight="1">
      <c r="A266" s="94" t="s">
        <v>385</v>
      </c>
      <c r="B266" s="95" t="s">
        <v>1458</v>
      </c>
      <c r="C266" s="100" t="s">
        <v>1857</v>
      </c>
      <c r="D266" s="100" t="s">
        <v>1859</v>
      </c>
      <c r="E266" s="141">
        <v>1.1764392139658959</v>
      </c>
      <c r="F266" s="97">
        <v>4.8600000000000003</v>
      </c>
      <c r="G266" s="110">
        <v>1</v>
      </c>
    </row>
    <row r="267" spans="1:7" s="89" customFormat="1" ht="14.4" customHeight="1">
      <c r="A267" s="92" t="s">
        <v>386</v>
      </c>
      <c r="B267" s="5" t="s">
        <v>1459</v>
      </c>
      <c r="C267" s="99" t="s">
        <v>1857</v>
      </c>
      <c r="D267" s="99" t="s">
        <v>1859</v>
      </c>
      <c r="E267" s="140">
        <v>0.60596201942813521</v>
      </c>
      <c r="F267" s="96">
        <v>2.97</v>
      </c>
      <c r="G267" s="107">
        <v>1</v>
      </c>
    </row>
    <row r="268" spans="1:7" s="89" customFormat="1" ht="14.4" customHeight="1">
      <c r="A268" s="93" t="s">
        <v>387</v>
      </c>
      <c r="B268" s="159" t="s">
        <v>1459</v>
      </c>
      <c r="C268" s="160" t="s">
        <v>1857</v>
      </c>
      <c r="D268" s="160" t="s">
        <v>1859</v>
      </c>
      <c r="E268" s="161">
        <v>0.71359358187928879</v>
      </c>
      <c r="F268" s="162">
        <v>3.71</v>
      </c>
      <c r="G268" s="108">
        <v>1</v>
      </c>
    </row>
    <row r="269" spans="1:7" s="89" customFormat="1" ht="14.4" customHeight="1">
      <c r="A269" s="156" t="s">
        <v>388</v>
      </c>
      <c r="B269" s="7" t="s">
        <v>1459</v>
      </c>
      <c r="C269" s="163" t="s">
        <v>1857</v>
      </c>
      <c r="D269" s="163" t="s">
        <v>1859</v>
      </c>
      <c r="E269" s="164">
        <v>0.96624851358892405</v>
      </c>
      <c r="F269" s="165">
        <v>5.27</v>
      </c>
      <c r="G269" s="109">
        <v>1</v>
      </c>
    </row>
    <row r="270" spans="1:7" s="89" customFormat="1" ht="14.4" customHeight="1">
      <c r="A270" s="94" t="s">
        <v>389</v>
      </c>
      <c r="B270" s="95" t="s">
        <v>1459</v>
      </c>
      <c r="C270" s="100" t="s">
        <v>1857</v>
      </c>
      <c r="D270" s="100" t="s">
        <v>1859</v>
      </c>
      <c r="E270" s="141">
        <v>1.4568413475379138</v>
      </c>
      <c r="F270" s="97">
        <v>8.01</v>
      </c>
      <c r="G270" s="110">
        <v>1</v>
      </c>
    </row>
    <row r="271" spans="1:7" s="89" customFormat="1" ht="14.4" customHeight="1">
      <c r="A271" s="92" t="s">
        <v>390</v>
      </c>
      <c r="B271" s="5" t="s">
        <v>1460</v>
      </c>
      <c r="C271" s="99" t="s">
        <v>1857</v>
      </c>
      <c r="D271" s="99" t="s">
        <v>1859</v>
      </c>
      <c r="E271" s="140">
        <v>0.49020680784774234</v>
      </c>
      <c r="F271" s="96">
        <v>2.85</v>
      </c>
      <c r="G271" s="107">
        <v>1</v>
      </c>
    </row>
    <row r="272" spans="1:7" s="89" customFormat="1" ht="14.4" customHeight="1">
      <c r="A272" s="93" t="s">
        <v>391</v>
      </c>
      <c r="B272" s="159" t="s">
        <v>1460</v>
      </c>
      <c r="C272" s="160" t="s">
        <v>1857</v>
      </c>
      <c r="D272" s="160" t="s">
        <v>1859</v>
      </c>
      <c r="E272" s="161">
        <v>0.69464985930307155</v>
      </c>
      <c r="F272" s="162">
        <v>3.78</v>
      </c>
      <c r="G272" s="108">
        <v>1</v>
      </c>
    </row>
    <row r="273" spans="1:7" s="89" customFormat="1" ht="14.4" customHeight="1">
      <c r="A273" s="156" t="s">
        <v>392</v>
      </c>
      <c r="B273" s="7" t="s">
        <v>1460</v>
      </c>
      <c r="C273" s="163" t="s">
        <v>1857</v>
      </c>
      <c r="D273" s="163" t="s">
        <v>1859</v>
      </c>
      <c r="E273" s="164">
        <v>0.99386752504416065</v>
      </c>
      <c r="F273" s="165">
        <v>5.39</v>
      </c>
      <c r="G273" s="109">
        <v>1</v>
      </c>
    </row>
    <row r="274" spans="1:7" s="89" customFormat="1" ht="14.4" customHeight="1">
      <c r="A274" s="94" t="s">
        <v>393</v>
      </c>
      <c r="B274" s="95" t="s">
        <v>1460</v>
      </c>
      <c r="C274" s="100" t="s">
        <v>1857</v>
      </c>
      <c r="D274" s="100" t="s">
        <v>1859</v>
      </c>
      <c r="E274" s="141">
        <v>1.530682774693404</v>
      </c>
      <c r="F274" s="97">
        <v>7.82</v>
      </c>
      <c r="G274" s="110">
        <v>1</v>
      </c>
    </row>
    <row r="275" spans="1:7" s="89" customFormat="1" ht="14.4" customHeight="1">
      <c r="A275" s="92" t="s">
        <v>394</v>
      </c>
      <c r="B275" s="5" t="s">
        <v>1461</v>
      </c>
      <c r="C275" s="99" t="s">
        <v>1857</v>
      </c>
      <c r="D275" s="99" t="s">
        <v>1859</v>
      </c>
      <c r="E275" s="140">
        <v>0.47574526419421542</v>
      </c>
      <c r="F275" s="96">
        <v>2.52</v>
      </c>
      <c r="G275" s="107">
        <v>1</v>
      </c>
    </row>
    <row r="276" spans="1:7" s="89" customFormat="1" ht="14.4" customHeight="1">
      <c r="A276" s="93" t="s">
        <v>395</v>
      </c>
      <c r="B276" s="159" t="s">
        <v>1461</v>
      </c>
      <c r="C276" s="160" t="s">
        <v>1857</v>
      </c>
      <c r="D276" s="160" t="s">
        <v>1859</v>
      </c>
      <c r="E276" s="161">
        <v>0.62614453616505905</v>
      </c>
      <c r="F276" s="162">
        <v>3.19</v>
      </c>
      <c r="G276" s="108">
        <v>1</v>
      </c>
    </row>
    <row r="277" spans="1:7" s="89" customFormat="1" ht="14.4" customHeight="1">
      <c r="A277" s="156" t="s">
        <v>396</v>
      </c>
      <c r="B277" s="7" t="s">
        <v>1461</v>
      </c>
      <c r="C277" s="163" t="s">
        <v>1857</v>
      </c>
      <c r="D277" s="163" t="s">
        <v>1859</v>
      </c>
      <c r="E277" s="164">
        <v>0.88452795460135636</v>
      </c>
      <c r="F277" s="165">
        <v>4.68</v>
      </c>
      <c r="G277" s="109">
        <v>1</v>
      </c>
    </row>
    <row r="278" spans="1:7" s="89" customFormat="1" ht="14.4" customHeight="1">
      <c r="A278" s="94" t="s">
        <v>397</v>
      </c>
      <c r="B278" s="95" t="s">
        <v>1461</v>
      </c>
      <c r="C278" s="100" t="s">
        <v>1857</v>
      </c>
      <c r="D278" s="100" t="s">
        <v>1859</v>
      </c>
      <c r="E278" s="141">
        <v>1.5424902715482325</v>
      </c>
      <c r="F278" s="97">
        <v>8.24</v>
      </c>
      <c r="G278" s="110">
        <v>1</v>
      </c>
    </row>
    <row r="279" spans="1:7" s="89" customFormat="1" ht="14.4" customHeight="1">
      <c r="A279" s="92" t="s">
        <v>1462</v>
      </c>
      <c r="B279" s="5" t="s">
        <v>1463</v>
      </c>
      <c r="C279" s="99" t="s">
        <v>1857</v>
      </c>
      <c r="D279" s="99" t="s">
        <v>1859</v>
      </c>
      <c r="E279" s="140">
        <v>0.45526865920045151</v>
      </c>
      <c r="F279" s="96">
        <v>2.23</v>
      </c>
      <c r="G279" s="107">
        <v>1</v>
      </c>
    </row>
    <row r="280" spans="1:7" s="89" customFormat="1" ht="14.4" customHeight="1">
      <c r="A280" s="93" t="s">
        <v>1464</v>
      </c>
      <c r="B280" s="159" t="s">
        <v>1463</v>
      </c>
      <c r="C280" s="160" t="s">
        <v>1857</v>
      </c>
      <c r="D280" s="160" t="s">
        <v>1859</v>
      </c>
      <c r="E280" s="161">
        <v>0.58197933048512862</v>
      </c>
      <c r="F280" s="162">
        <v>2.89</v>
      </c>
      <c r="G280" s="108">
        <v>1</v>
      </c>
    </row>
    <row r="281" spans="1:7" s="89" customFormat="1" ht="14.4" customHeight="1">
      <c r="A281" s="156" t="s">
        <v>1465</v>
      </c>
      <c r="B281" s="7" t="s">
        <v>1463</v>
      </c>
      <c r="C281" s="163" t="s">
        <v>1857</v>
      </c>
      <c r="D281" s="163" t="s">
        <v>1859</v>
      </c>
      <c r="E281" s="164">
        <v>0.75086438009308942</v>
      </c>
      <c r="F281" s="165">
        <v>3.84</v>
      </c>
      <c r="G281" s="109">
        <v>1</v>
      </c>
    </row>
    <row r="282" spans="1:7" s="89" customFormat="1" ht="14.4" customHeight="1">
      <c r="A282" s="94" t="s">
        <v>1466</v>
      </c>
      <c r="B282" s="95" t="s">
        <v>1463</v>
      </c>
      <c r="C282" s="100" t="s">
        <v>1857</v>
      </c>
      <c r="D282" s="100" t="s">
        <v>1859</v>
      </c>
      <c r="E282" s="141">
        <v>1.1439237669740556</v>
      </c>
      <c r="F282" s="97">
        <v>5.64</v>
      </c>
      <c r="G282" s="110">
        <v>1</v>
      </c>
    </row>
    <row r="283" spans="1:7" s="89" customFormat="1" ht="14.4" customHeight="1">
      <c r="A283" s="92" t="s">
        <v>398</v>
      </c>
      <c r="B283" s="5" t="s">
        <v>1467</v>
      </c>
      <c r="C283" s="99" t="s">
        <v>1857</v>
      </c>
      <c r="D283" s="99" t="s">
        <v>1860</v>
      </c>
      <c r="E283" s="140">
        <v>2.7809830373231668</v>
      </c>
      <c r="F283" s="96">
        <v>3.81</v>
      </c>
      <c r="G283" s="107">
        <v>1</v>
      </c>
    </row>
    <row r="284" spans="1:7" s="89" customFormat="1" ht="14.4" customHeight="1">
      <c r="A284" s="93" t="s">
        <v>399</v>
      </c>
      <c r="B284" s="159" t="s">
        <v>1467</v>
      </c>
      <c r="C284" s="160" t="s">
        <v>1857</v>
      </c>
      <c r="D284" s="160" t="s">
        <v>1860</v>
      </c>
      <c r="E284" s="161">
        <v>3.4254423894822597</v>
      </c>
      <c r="F284" s="162">
        <v>5.57</v>
      </c>
      <c r="G284" s="108">
        <v>1</v>
      </c>
    </row>
    <row r="285" spans="1:7" s="89" customFormat="1" ht="14.4" customHeight="1">
      <c r="A285" s="156" t="s">
        <v>400</v>
      </c>
      <c r="B285" s="7" t="s">
        <v>1467</v>
      </c>
      <c r="C285" s="163" t="s">
        <v>1857</v>
      </c>
      <c r="D285" s="163" t="s">
        <v>1860</v>
      </c>
      <c r="E285" s="164">
        <v>5.2852436378714334</v>
      </c>
      <c r="F285" s="165">
        <v>9.76</v>
      </c>
      <c r="G285" s="109">
        <v>1</v>
      </c>
    </row>
    <row r="286" spans="1:7" s="89" customFormat="1" ht="14.4" customHeight="1">
      <c r="A286" s="94" t="s">
        <v>401</v>
      </c>
      <c r="B286" s="95" t="s">
        <v>1467</v>
      </c>
      <c r="C286" s="100" t="s">
        <v>1857</v>
      </c>
      <c r="D286" s="100" t="s">
        <v>1860</v>
      </c>
      <c r="E286" s="141">
        <v>9.8457143072211508</v>
      </c>
      <c r="F286" s="97">
        <v>25.97</v>
      </c>
      <c r="G286" s="110">
        <v>1</v>
      </c>
    </row>
    <row r="287" spans="1:7" s="89" customFormat="1" ht="14.4" customHeight="1">
      <c r="A287" s="92" t="s">
        <v>402</v>
      </c>
      <c r="B287" s="5" t="s">
        <v>1468</v>
      </c>
      <c r="C287" s="99" t="s">
        <v>1857</v>
      </c>
      <c r="D287" s="99" t="s">
        <v>1860</v>
      </c>
      <c r="E287" s="140">
        <v>13.596834869385733</v>
      </c>
      <c r="F287" s="96"/>
      <c r="G287" s="107">
        <v>1</v>
      </c>
    </row>
    <row r="288" spans="1:7" s="89" customFormat="1" ht="14.4" customHeight="1">
      <c r="A288" s="93" t="s">
        <v>403</v>
      </c>
      <c r="B288" s="159" t="s">
        <v>1468</v>
      </c>
      <c r="C288" s="160" t="s">
        <v>1857</v>
      </c>
      <c r="D288" s="160" t="s">
        <v>1860</v>
      </c>
      <c r="E288" s="161">
        <v>14.312457757248138</v>
      </c>
      <c r="F288" s="162">
        <v>17.63</v>
      </c>
      <c r="G288" s="108">
        <v>1</v>
      </c>
    </row>
    <row r="289" spans="1:7" s="89" customFormat="1" ht="14.4" customHeight="1">
      <c r="A289" s="156" t="s">
        <v>404</v>
      </c>
      <c r="B289" s="7" t="s">
        <v>1468</v>
      </c>
      <c r="C289" s="163" t="s">
        <v>1857</v>
      </c>
      <c r="D289" s="163" t="s">
        <v>1860</v>
      </c>
      <c r="E289" s="164">
        <v>17.825703419806427</v>
      </c>
      <c r="F289" s="165">
        <v>26.32</v>
      </c>
      <c r="G289" s="109">
        <v>1</v>
      </c>
    </row>
    <row r="290" spans="1:7" s="89" customFormat="1" ht="14.4" customHeight="1">
      <c r="A290" s="94" t="s">
        <v>405</v>
      </c>
      <c r="B290" s="95" t="s">
        <v>1468</v>
      </c>
      <c r="C290" s="100" t="s">
        <v>1857</v>
      </c>
      <c r="D290" s="100" t="s">
        <v>1860</v>
      </c>
      <c r="E290" s="141">
        <v>23.267973555667758</v>
      </c>
      <c r="F290" s="97">
        <v>38.1</v>
      </c>
      <c r="G290" s="110">
        <v>1</v>
      </c>
    </row>
    <row r="291" spans="1:7" s="89" customFormat="1" ht="14.4" customHeight="1">
      <c r="A291" s="92" t="s">
        <v>406</v>
      </c>
      <c r="B291" s="5" t="s">
        <v>1469</v>
      </c>
      <c r="C291" s="99" t="s">
        <v>1857</v>
      </c>
      <c r="D291" s="99" t="s">
        <v>1860</v>
      </c>
      <c r="E291" s="140">
        <v>4.2984591784061772</v>
      </c>
      <c r="F291" s="96">
        <v>7.19</v>
      </c>
      <c r="G291" s="107">
        <v>1</v>
      </c>
    </row>
    <row r="292" spans="1:7" s="89" customFormat="1" ht="14.4" customHeight="1">
      <c r="A292" s="93" t="s">
        <v>407</v>
      </c>
      <c r="B292" s="159" t="s">
        <v>1469</v>
      </c>
      <c r="C292" s="160" t="s">
        <v>1857</v>
      </c>
      <c r="D292" s="160" t="s">
        <v>1860</v>
      </c>
      <c r="E292" s="161">
        <v>5.0371076514671831</v>
      </c>
      <c r="F292" s="162">
        <v>8.73</v>
      </c>
      <c r="G292" s="108">
        <v>1</v>
      </c>
    </row>
    <row r="293" spans="1:7" s="89" customFormat="1" ht="14.4" customHeight="1">
      <c r="A293" s="156" t="s">
        <v>408</v>
      </c>
      <c r="B293" s="7" t="s">
        <v>1469</v>
      </c>
      <c r="C293" s="163" t="s">
        <v>1857</v>
      </c>
      <c r="D293" s="163" t="s">
        <v>1860</v>
      </c>
      <c r="E293" s="164">
        <v>6.3556420087871945</v>
      </c>
      <c r="F293" s="165">
        <v>12.4</v>
      </c>
      <c r="G293" s="109">
        <v>1</v>
      </c>
    </row>
    <row r="294" spans="1:7" s="89" customFormat="1" ht="14.4" customHeight="1">
      <c r="A294" s="94" t="s">
        <v>409</v>
      </c>
      <c r="B294" s="95" t="s">
        <v>1469</v>
      </c>
      <c r="C294" s="100" t="s">
        <v>1857</v>
      </c>
      <c r="D294" s="100" t="s">
        <v>1860</v>
      </c>
      <c r="E294" s="141">
        <v>9.2793927002479162</v>
      </c>
      <c r="F294" s="97">
        <v>20.04</v>
      </c>
      <c r="G294" s="110">
        <v>1</v>
      </c>
    </row>
    <row r="295" spans="1:7" s="89" customFormat="1" ht="14.4" customHeight="1">
      <c r="A295" s="92" t="s">
        <v>410</v>
      </c>
      <c r="B295" s="5" t="s">
        <v>1470</v>
      </c>
      <c r="C295" s="99" t="s">
        <v>1857</v>
      </c>
      <c r="D295" s="99" t="s">
        <v>1860</v>
      </c>
      <c r="E295" s="140">
        <v>3.7595864352608448</v>
      </c>
      <c r="F295" s="96">
        <v>5.26</v>
      </c>
      <c r="G295" s="107">
        <v>1</v>
      </c>
    </row>
    <row r="296" spans="1:7" s="89" customFormat="1" ht="14.4" customHeight="1">
      <c r="A296" s="93" t="s">
        <v>411</v>
      </c>
      <c r="B296" s="159" t="s">
        <v>1470</v>
      </c>
      <c r="C296" s="160" t="s">
        <v>1857</v>
      </c>
      <c r="D296" s="160" t="s">
        <v>1860</v>
      </c>
      <c r="E296" s="161">
        <v>4.1601837687287082</v>
      </c>
      <c r="F296" s="162">
        <v>6.27</v>
      </c>
      <c r="G296" s="108">
        <v>1</v>
      </c>
    </row>
    <row r="297" spans="1:7" s="89" customFormat="1" ht="14.4" customHeight="1">
      <c r="A297" s="156" t="s">
        <v>412</v>
      </c>
      <c r="B297" s="7" t="s">
        <v>1470</v>
      </c>
      <c r="C297" s="163" t="s">
        <v>1857</v>
      </c>
      <c r="D297" s="163" t="s">
        <v>1860</v>
      </c>
      <c r="E297" s="164">
        <v>5.2567059898432591</v>
      </c>
      <c r="F297" s="165">
        <v>9.27</v>
      </c>
      <c r="G297" s="109">
        <v>1</v>
      </c>
    </row>
    <row r="298" spans="1:7" s="89" customFormat="1" ht="14.4" customHeight="1">
      <c r="A298" s="94" t="s">
        <v>413</v>
      </c>
      <c r="B298" s="95" t="s">
        <v>1470</v>
      </c>
      <c r="C298" s="100" t="s">
        <v>1857</v>
      </c>
      <c r="D298" s="100" t="s">
        <v>1860</v>
      </c>
      <c r="E298" s="141">
        <v>7.8962202407603019</v>
      </c>
      <c r="F298" s="97">
        <v>15.64</v>
      </c>
      <c r="G298" s="110">
        <v>1</v>
      </c>
    </row>
    <row r="299" spans="1:7" s="89" customFormat="1" ht="14.4" customHeight="1">
      <c r="A299" s="92" t="s">
        <v>414</v>
      </c>
      <c r="B299" s="5" t="s">
        <v>1471</v>
      </c>
      <c r="C299" s="99" t="s">
        <v>1857</v>
      </c>
      <c r="D299" s="99" t="s">
        <v>1860</v>
      </c>
      <c r="E299" s="140">
        <v>3.6425184268981599</v>
      </c>
      <c r="F299" s="96">
        <v>6.85</v>
      </c>
      <c r="G299" s="107">
        <v>1</v>
      </c>
    </row>
    <row r="300" spans="1:7" s="89" customFormat="1" ht="14.4" customHeight="1">
      <c r="A300" s="93" t="s">
        <v>415</v>
      </c>
      <c r="B300" s="159" t="s">
        <v>1471</v>
      </c>
      <c r="C300" s="160" t="s">
        <v>1857</v>
      </c>
      <c r="D300" s="160" t="s">
        <v>1860</v>
      </c>
      <c r="E300" s="161">
        <v>4.4356336349055319</v>
      </c>
      <c r="F300" s="162">
        <v>8.7899999999999991</v>
      </c>
      <c r="G300" s="108">
        <v>1</v>
      </c>
    </row>
    <row r="301" spans="1:7" s="89" customFormat="1" ht="14.4" customHeight="1">
      <c r="A301" s="156" t="s">
        <v>416</v>
      </c>
      <c r="B301" s="7" t="s">
        <v>1471</v>
      </c>
      <c r="C301" s="163" t="s">
        <v>1857</v>
      </c>
      <c r="D301" s="163" t="s">
        <v>1860</v>
      </c>
      <c r="E301" s="164">
        <v>5.3330857788534018</v>
      </c>
      <c r="F301" s="165">
        <v>11.13</v>
      </c>
      <c r="G301" s="109">
        <v>1</v>
      </c>
    </row>
    <row r="302" spans="1:7" s="89" customFormat="1" ht="14.4" customHeight="1">
      <c r="A302" s="94" t="s">
        <v>417</v>
      </c>
      <c r="B302" s="95" t="s">
        <v>1471</v>
      </c>
      <c r="C302" s="100" t="s">
        <v>1857</v>
      </c>
      <c r="D302" s="100" t="s">
        <v>1860</v>
      </c>
      <c r="E302" s="141">
        <v>7.2209345173359329</v>
      </c>
      <c r="F302" s="97">
        <v>15.2</v>
      </c>
      <c r="G302" s="110">
        <v>1</v>
      </c>
    </row>
    <row r="303" spans="1:7" s="89" customFormat="1" ht="14.4" customHeight="1">
      <c r="A303" s="92" t="s">
        <v>418</v>
      </c>
      <c r="B303" s="5" t="s">
        <v>1472</v>
      </c>
      <c r="C303" s="99" t="s">
        <v>1857</v>
      </c>
      <c r="D303" s="99" t="s">
        <v>1860</v>
      </c>
      <c r="E303" s="140">
        <v>3.3531719692781241</v>
      </c>
      <c r="F303" s="96">
        <v>5.56</v>
      </c>
      <c r="G303" s="107">
        <v>1</v>
      </c>
    </row>
    <row r="304" spans="1:7" s="89" customFormat="1" ht="14.4" customHeight="1">
      <c r="A304" s="93" t="s">
        <v>419</v>
      </c>
      <c r="B304" s="159" t="s">
        <v>1472</v>
      </c>
      <c r="C304" s="160" t="s">
        <v>1857</v>
      </c>
      <c r="D304" s="160" t="s">
        <v>1860</v>
      </c>
      <c r="E304" s="161">
        <v>3.7337328458810286</v>
      </c>
      <c r="F304" s="162">
        <v>6.59</v>
      </c>
      <c r="G304" s="108">
        <v>1</v>
      </c>
    </row>
    <row r="305" spans="1:7" s="89" customFormat="1" ht="14.4" customHeight="1">
      <c r="A305" s="156" t="s">
        <v>420</v>
      </c>
      <c r="B305" s="7" t="s">
        <v>1472</v>
      </c>
      <c r="C305" s="163" t="s">
        <v>1857</v>
      </c>
      <c r="D305" s="163" t="s">
        <v>1860</v>
      </c>
      <c r="E305" s="164">
        <v>4.4339443367071949</v>
      </c>
      <c r="F305" s="165">
        <v>8.7899999999999991</v>
      </c>
      <c r="G305" s="109">
        <v>1</v>
      </c>
    </row>
    <row r="306" spans="1:7" s="89" customFormat="1" ht="14.4" customHeight="1">
      <c r="A306" s="94" t="s">
        <v>421</v>
      </c>
      <c r="B306" s="95" t="s">
        <v>1472</v>
      </c>
      <c r="C306" s="100" t="s">
        <v>1857</v>
      </c>
      <c r="D306" s="100" t="s">
        <v>1860</v>
      </c>
      <c r="E306" s="141">
        <v>6.5090036157831985</v>
      </c>
      <c r="F306" s="97">
        <v>13.88</v>
      </c>
      <c r="G306" s="110">
        <v>1</v>
      </c>
    </row>
    <row r="307" spans="1:7" s="89" customFormat="1" ht="14.4" customHeight="1">
      <c r="A307" s="92" t="s">
        <v>422</v>
      </c>
      <c r="B307" s="5" t="s">
        <v>1473</v>
      </c>
      <c r="C307" s="99" t="s">
        <v>1857</v>
      </c>
      <c r="D307" s="99" t="s">
        <v>1860</v>
      </c>
      <c r="E307" s="140">
        <v>2.819123989149559</v>
      </c>
      <c r="F307" s="96">
        <v>3.8</v>
      </c>
      <c r="G307" s="107">
        <v>1</v>
      </c>
    </row>
    <row r="308" spans="1:7" s="89" customFormat="1" ht="14.4" customHeight="1">
      <c r="A308" s="93" t="s">
        <v>423</v>
      </c>
      <c r="B308" s="159" t="s">
        <v>1473</v>
      </c>
      <c r="C308" s="160" t="s">
        <v>1857</v>
      </c>
      <c r="D308" s="160" t="s">
        <v>1860</v>
      </c>
      <c r="E308" s="161">
        <v>2.9303183022866226</v>
      </c>
      <c r="F308" s="162">
        <v>4.71</v>
      </c>
      <c r="G308" s="108">
        <v>1</v>
      </c>
    </row>
    <row r="309" spans="1:7" s="89" customFormat="1" ht="14.4" customHeight="1">
      <c r="A309" s="156" t="s">
        <v>424</v>
      </c>
      <c r="B309" s="7" t="s">
        <v>1473</v>
      </c>
      <c r="C309" s="163" t="s">
        <v>1857</v>
      </c>
      <c r="D309" s="163" t="s">
        <v>1860</v>
      </c>
      <c r="E309" s="164">
        <v>4.4238613618686689</v>
      </c>
      <c r="F309" s="165">
        <v>8.3699999999999992</v>
      </c>
      <c r="G309" s="109">
        <v>1</v>
      </c>
    </row>
    <row r="310" spans="1:7" s="89" customFormat="1" ht="14.4" customHeight="1">
      <c r="A310" s="94" t="s">
        <v>425</v>
      </c>
      <c r="B310" s="95" t="s">
        <v>1473</v>
      </c>
      <c r="C310" s="100" t="s">
        <v>1857</v>
      </c>
      <c r="D310" s="100" t="s">
        <v>1860</v>
      </c>
      <c r="E310" s="141">
        <v>7.1026744532715806</v>
      </c>
      <c r="F310" s="97">
        <v>15.52</v>
      </c>
      <c r="G310" s="110">
        <v>1</v>
      </c>
    </row>
    <row r="311" spans="1:7" s="89" customFormat="1" ht="14.4" customHeight="1">
      <c r="A311" s="92" t="s">
        <v>426</v>
      </c>
      <c r="B311" s="5" t="s">
        <v>1474</v>
      </c>
      <c r="C311" s="99" t="s">
        <v>1857</v>
      </c>
      <c r="D311" s="99" t="s">
        <v>1860</v>
      </c>
      <c r="E311" s="140">
        <v>2.8276937257158727</v>
      </c>
      <c r="F311" s="96">
        <v>2.12</v>
      </c>
      <c r="G311" s="107">
        <v>1</v>
      </c>
    </row>
    <row r="312" spans="1:7" s="89" customFormat="1" ht="14.4" customHeight="1">
      <c r="A312" s="93" t="s">
        <v>427</v>
      </c>
      <c r="B312" s="159" t="s">
        <v>1474</v>
      </c>
      <c r="C312" s="160" t="s">
        <v>1857</v>
      </c>
      <c r="D312" s="160" t="s">
        <v>1860</v>
      </c>
      <c r="E312" s="161">
        <v>2.8657733869914734</v>
      </c>
      <c r="F312" s="162">
        <v>3.28</v>
      </c>
      <c r="G312" s="108">
        <v>1</v>
      </c>
    </row>
    <row r="313" spans="1:7" s="89" customFormat="1" ht="14.4" customHeight="1">
      <c r="A313" s="156" t="s">
        <v>428</v>
      </c>
      <c r="B313" s="7" t="s">
        <v>1474</v>
      </c>
      <c r="C313" s="163" t="s">
        <v>1857</v>
      </c>
      <c r="D313" s="163" t="s">
        <v>1860</v>
      </c>
      <c r="E313" s="164">
        <v>3.7447512538760583</v>
      </c>
      <c r="F313" s="165">
        <v>6.77</v>
      </c>
      <c r="G313" s="109">
        <v>1</v>
      </c>
    </row>
    <row r="314" spans="1:7" s="89" customFormat="1" ht="14.4" customHeight="1">
      <c r="A314" s="94" t="s">
        <v>429</v>
      </c>
      <c r="B314" s="95" t="s">
        <v>1474</v>
      </c>
      <c r="C314" s="100" t="s">
        <v>1857</v>
      </c>
      <c r="D314" s="100" t="s">
        <v>1860</v>
      </c>
      <c r="E314" s="141">
        <v>6.0921519524373942</v>
      </c>
      <c r="F314" s="97">
        <v>12.73</v>
      </c>
      <c r="G314" s="110">
        <v>1</v>
      </c>
    </row>
    <row r="315" spans="1:7" s="89" customFormat="1" ht="14.4" customHeight="1">
      <c r="A315" s="92" t="s">
        <v>430</v>
      </c>
      <c r="B315" s="5" t="s">
        <v>1475</v>
      </c>
      <c r="C315" s="99" t="s">
        <v>1857</v>
      </c>
      <c r="D315" s="99" t="s">
        <v>1860</v>
      </c>
      <c r="E315" s="140">
        <v>2.1207875655110331</v>
      </c>
      <c r="F315" s="96">
        <v>3.91</v>
      </c>
      <c r="G315" s="107">
        <v>1</v>
      </c>
    </row>
    <row r="316" spans="1:7" s="89" customFormat="1" ht="14.4" customHeight="1">
      <c r="A316" s="93" t="s">
        <v>431</v>
      </c>
      <c r="B316" s="159" t="s">
        <v>1475</v>
      </c>
      <c r="C316" s="160" t="s">
        <v>1857</v>
      </c>
      <c r="D316" s="160" t="s">
        <v>1860</v>
      </c>
      <c r="E316" s="161">
        <v>2.4090136042145325</v>
      </c>
      <c r="F316" s="162">
        <v>5.14</v>
      </c>
      <c r="G316" s="108">
        <v>1</v>
      </c>
    </row>
    <row r="317" spans="1:7" s="89" customFormat="1" ht="14.4" customHeight="1">
      <c r="A317" s="156" t="s">
        <v>432</v>
      </c>
      <c r="B317" s="7" t="s">
        <v>1475</v>
      </c>
      <c r="C317" s="163" t="s">
        <v>1857</v>
      </c>
      <c r="D317" s="163" t="s">
        <v>1860</v>
      </c>
      <c r="E317" s="164">
        <v>3.0551939150635485</v>
      </c>
      <c r="F317" s="165">
        <v>8.33</v>
      </c>
      <c r="G317" s="109">
        <v>1</v>
      </c>
    </row>
    <row r="318" spans="1:7" s="89" customFormat="1" ht="14.4" customHeight="1">
      <c r="A318" s="94" t="s">
        <v>433</v>
      </c>
      <c r="B318" s="95" t="s">
        <v>1475</v>
      </c>
      <c r="C318" s="100" t="s">
        <v>1857</v>
      </c>
      <c r="D318" s="100" t="s">
        <v>1860</v>
      </c>
      <c r="E318" s="141">
        <v>4.2957827851581367</v>
      </c>
      <c r="F318" s="97">
        <v>12.75</v>
      </c>
      <c r="G318" s="110">
        <v>1</v>
      </c>
    </row>
    <row r="319" spans="1:7" s="89" customFormat="1" ht="14.4" customHeight="1">
      <c r="A319" s="92" t="s">
        <v>434</v>
      </c>
      <c r="B319" s="5" t="s">
        <v>1476</v>
      </c>
      <c r="C319" s="99" t="s">
        <v>1857</v>
      </c>
      <c r="D319" s="99" t="s">
        <v>1860</v>
      </c>
      <c r="E319" s="140">
        <v>1.5717897496306359</v>
      </c>
      <c r="F319" s="96">
        <v>2.52</v>
      </c>
      <c r="G319" s="107">
        <v>1</v>
      </c>
    </row>
    <row r="320" spans="1:7" s="89" customFormat="1" ht="14.4" customHeight="1">
      <c r="A320" s="93" t="s">
        <v>435</v>
      </c>
      <c r="B320" s="159" t="s">
        <v>1476</v>
      </c>
      <c r="C320" s="160" t="s">
        <v>1857</v>
      </c>
      <c r="D320" s="160" t="s">
        <v>1860</v>
      </c>
      <c r="E320" s="161">
        <v>1.8022781435964828</v>
      </c>
      <c r="F320" s="162">
        <v>3.57</v>
      </c>
      <c r="G320" s="108">
        <v>1</v>
      </c>
    </row>
    <row r="321" spans="1:7" s="89" customFormat="1" ht="14.4" customHeight="1">
      <c r="A321" s="156" t="s">
        <v>436</v>
      </c>
      <c r="B321" s="7" t="s">
        <v>1476</v>
      </c>
      <c r="C321" s="163" t="s">
        <v>1857</v>
      </c>
      <c r="D321" s="163" t="s">
        <v>1860</v>
      </c>
      <c r="E321" s="164">
        <v>2.3066918565931518</v>
      </c>
      <c r="F321" s="165">
        <v>5.81</v>
      </c>
      <c r="G321" s="109">
        <v>1</v>
      </c>
    </row>
    <row r="322" spans="1:7" s="89" customFormat="1" ht="14.4" customHeight="1">
      <c r="A322" s="94" t="s">
        <v>437</v>
      </c>
      <c r="B322" s="95" t="s">
        <v>1476</v>
      </c>
      <c r="C322" s="100" t="s">
        <v>1857</v>
      </c>
      <c r="D322" s="100" t="s">
        <v>1860</v>
      </c>
      <c r="E322" s="141">
        <v>3.4305660039704065</v>
      </c>
      <c r="F322" s="97">
        <v>9.9499999999999993</v>
      </c>
      <c r="G322" s="110">
        <v>1</v>
      </c>
    </row>
    <row r="323" spans="1:7" s="89" customFormat="1" ht="14.4" customHeight="1">
      <c r="A323" s="92" t="s">
        <v>438</v>
      </c>
      <c r="B323" s="5" t="s">
        <v>1477</v>
      </c>
      <c r="C323" s="99" t="s">
        <v>1857</v>
      </c>
      <c r="D323" s="99" t="s">
        <v>1860</v>
      </c>
      <c r="E323" s="140">
        <v>1.9551546547161649</v>
      </c>
      <c r="F323" s="96">
        <v>2.08</v>
      </c>
      <c r="G323" s="107">
        <v>1</v>
      </c>
    </row>
    <row r="324" spans="1:7" s="89" customFormat="1" ht="14.4" customHeight="1">
      <c r="A324" s="93" t="s">
        <v>439</v>
      </c>
      <c r="B324" s="159" t="s">
        <v>1477</v>
      </c>
      <c r="C324" s="160" t="s">
        <v>1857</v>
      </c>
      <c r="D324" s="160" t="s">
        <v>1860</v>
      </c>
      <c r="E324" s="161">
        <v>2.1215931561690149</v>
      </c>
      <c r="F324" s="162">
        <v>2.79</v>
      </c>
      <c r="G324" s="108">
        <v>1</v>
      </c>
    </row>
    <row r="325" spans="1:7" s="89" customFormat="1" ht="14.4" customHeight="1">
      <c r="A325" s="156" t="s">
        <v>440</v>
      </c>
      <c r="B325" s="7" t="s">
        <v>1477</v>
      </c>
      <c r="C325" s="163" t="s">
        <v>1857</v>
      </c>
      <c r="D325" s="163" t="s">
        <v>1860</v>
      </c>
      <c r="E325" s="164">
        <v>2.6026622228139318</v>
      </c>
      <c r="F325" s="165">
        <v>4.7</v>
      </c>
      <c r="G325" s="109">
        <v>1</v>
      </c>
    </row>
    <row r="326" spans="1:7" s="89" customFormat="1" ht="14.4" customHeight="1">
      <c r="A326" s="94" t="s">
        <v>441</v>
      </c>
      <c r="B326" s="95" t="s">
        <v>1477</v>
      </c>
      <c r="C326" s="100" t="s">
        <v>1857</v>
      </c>
      <c r="D326" s="100" t="s">
        <v>1860</v>
      </c>
      <c r="E326" s="141">
        <v>3.6372900027623527</v>
      </c>
      <c r="F326" s="97">
        <v>7.46</v>
      </c>
      <c r="G326" s="110">
        <v>1</v>
      </c>
    </row>
    <row r="327" spans="1:7" s="89" customFormat="1" ht="14.4" customHeight="1">
      <c r="A327" s="92" t="s">
        <v>442</v>
      </c>
      <c r="B327" s="5" t="s">
        <v>1478</v>
      </c>
      <c r="C327" s="99" t="s">
        <v>1857</v>
      </c>
      <c r="D327" s="99" t="s">
        <v>1860</v>
      </c>
      <c r="E327" s="140">
        <v>1.9689329910539579</v>
      </c>
      <c r="F327" s="96">
        <v>1.86</v>
      </c>
      <c r="G327" s="107">
        <v>1</v>
      </c>
    </row>
    <row r="328" spans="1:7" s="89" customFormat="1" ht="14.4" customHeight="1">
      <c r="A328" s="93" t="s">
        <v>443</v>
      </c>
      <c r="B328" s="159" t="s">
        <v>1478</v>
      </c>
      <c r="C328" s="160" t="s">
        <v>1857</v>
      </c>
      <c r="D328" s="160" t="s">
        <v>1860</v>
      </c>
      <c r="E328" s="161">
        <v>2.2253632328070547</v>
      </c>
      <c r="F328" s="162">
        <v>2.77</v>
      </c>
      <c r="G328" s="108">
        <v>1</v>
      </c>
    </row>
    <row r="329" spans="1:7" s="89" customFormat="1" ht="14.4" customHeight="1">
      <c r="A329" s="156" t="s">
        <v>444</v>
      </c>
      <c r="B329" s="7" t="s">
        <v>1478</v>
      </c>
      <c r="C329" s="163" t="s">
        <v>1857</v>
      </c>
      <c r="D329" s="163" t="s">
        <v>1860</v>
      </c>
      <c r="E329" s="164">
        <v>2.7464547382551059</v>
      </c>
      <c r="F329" s="165">
        <v>5.57</v>
      </c>
      <c r="G329" s="109">
        <v>1</v>
      </c>
    </row>
    <row r="330" spans="1:7" s="89" customFormat="1" ht="14.4" customHeight="1">
      <c r="A330" s="94" t="s">
        <v>445</v>
      </c>
      <c r="B330" s="95" t="s">
        <v>1478</v>
      </c>
      <c r="C330" s="100" t="s">
        <v>1857</v>
      </c>
      <c r="D330" s="100" t="s">
        <v>1860</v>
      </c>
      <c r="E330" s="141">
        <v>4.0191166624863914</v>
      </c>
      <c r="F330" s="97">
        <v>8.7899999999999991</v>
      </c>
      <c r="G330" s="110">
        <v>1</v>
      </c>
    </row>
    <row r="331" spans="1:7" s="89" customFormat="1" ht="14.4" customHeight="1">
      <c r="A331" s="92" t="s">
        <v>446</v>
      </c>
      <c r="B331" s="5" t="s">
        <v>1479</v>
      </c>
      <c r="C331" s="99" t="s">
        <v>1857</v>
      </c>
      <c r="D331" s="99" t="s">
        <v>1860</v>
      </c>
      <c r="E331" s="140">
        <v>1.6256275489854712</v>
      </c>
      <c r="F331" s="96">
        <v>2.29</v>
      </c>
      <c r="G331" s="107">
        <v>1</v>
      </c>
    </row>
    <row r="332" spans="1:7" s="89" customFormat="1" ht="14.4" customHeight="1">
      <c r="A332" s="93" t="s">
        <v>447</v>
      </c>
      <c r="B332" s="159" t="s">
        <v>1479</v>
      </c>
      <c r="C332" s="160" t="s">
        <v>1857</v>
      </c>
      <c r="D332" s="160" t="s">
        <v>1860</v>
      </c>
      <c r="E332" s="161">
        <v>1.9285271551123035</v>
      </c>
      <c r="F332" s="162">
        <v>3.06</v>
      </c>
      <c r="G332" s="108">
        <v>1</v>
      </c>
    </row>
    <row r="333" spans="1:7" s="89" customFormat="1" ht="14.4" customHeight="1">
      <c r="A333" s="156" t="s">
        <v>448</v>
      </c>
      <c r="B333" s="7" t="s">
        <v>1479</v>
      </c>
      <c r="C333" s="163" t="s">
        <v>1857</v>
      </c>
      <c r="D333" s="163" t="s">
        <v>1860</v>
      </c>
      <c r="E333" s="164">
        <v>2.9877133970415386</v>
      </c>
      <c r="F333" s="165">
        <v>5.71</v>
      </c>
      <c r="G333" s="109">
        <v>1</v>
      </c>
    </row>
    <row r="334" spans="1:7" s="89" customFormat="1" ht="14.4" customHeight="1">
      <c r="A334" s="94" t="s">
        <v>449</v>
      </c>
      <c r="B334" s="95" t="s">
        <v>1479</v>
      </c>
      <c r="C334" s="100" t="s">
        <v>1857</v>
      </c>
      <c r="D334" s="100" t="s">
        <v>1860</v>
      </c>
      <c r="E334" s="141">
        <v>4.9484471586371566</v>
      </c>
      <c r="F334" s="97">
        <v>11.27</v>
      </c>
      <c r="G334" s="110">
        <v>1</v>
      </c>
    </row>
    <row r="335" spans="1:7" s="89" customFormat="1" ht="14.4" customHeight="1">
      <c r="A335" s="92" t="s">
        <v>450</v>
      </c>
      <c r="B335" s="5" t="s">
        <v>1480</v>
      </c>
      <c r="C335" s="99" t="s">
        <v>1857</v>
      </c>
      <c r="D335" s="99" t="s">
        <v>1860</v>
      </c>
      <c r="E335" s="140">
        <v>1.1647234853797319</v>
      </c>
      <c r="F335" s="96">
        <v>2.66</v>
      </c>
      <c r="G335" s="107">
        <v>1</v>
      </c>
    </row>
    <row r="336" spans="1:7" s="89" customFormat="1" ht="14.4" customHeight="1">
      <c r="A336" s="93" t="s">
        <v>451</v>
      </c>
      <c r="B336" s="159" t="s">
        <v>1480</v>
      </c>
      <c r="C336" s="160" t="s">
        <v>1857</v>
      </c>
      <c r="D336" s="160" t="s">
        <v>1860</v>
      </c>
      <c r="E336" s="161">
        <v>1.6813313919028388</v>
      </c>
      <c r="F336" s="162">
        <v>3.89</v>
      </c>
      <c r="G336" s="108">
        <v>1</v>
      </c>
    </row>
    <row r="337" spans="1:7" s="89" customFormat="1" ht="14.4" customHeight="1">
      <c r="A337" s="156" t="s">
        <v>452</v>
      </c>
      <c r="B337" s="7" t="s">
        <v>1480</v>
      </c>
      <c r="C337" s="163" t="s">
        <v>1857</v>
      </c>
      <c r="D337" s="163" t="s">
        <v>1860</v>
      </c>
      <c r="E337" s="164">
        <v>2.2591332379113598</v>
      </c>
      <c r="F337" s="165">
        <v>6.23</v>
      </c>
      <c r="G337" s="109">
        <v>1</v>
      </c>
    </row>
    <row r="338" spans="1:7" s="89" customFormat="1" ht="14.4" customHeight="1">
      <c r="A338" s="94" t="s">
        <v>453</v>
      </c>
      <c r="B338" s="95" t="s">
        <v>1480</v>
      </c>
      <c r="C338" s="100" t="s">
        <v>1857</v>
      </c>
      <c r="D338" s="100" t="s">
        <v>1860</v>
      </c>
      <c r="E338" s="141">
        <v>3.1170384970408778</v>
      </c>
      <c r="F338" s="97">
        <v>9.26</v>
      </c>
      <c r="G338" s="110">
        <v>1</v>
      </c>
    </row>
    <row r="339" spans="1:7" s="89" customFormat="1" ht="14.4" customHeight="1">
      <c r="A339" s="92" t="s">
        <v>1481</v>
      </c>
      <c r="B339" s="5" t="s">
        <v>1482</v>
      </c>
      <c r="C339" s="99" t="s">
        <v>1857</v>
      </c>
      <c r="D339" s="99" t="s">
        <v>1860</v>
      </c>
      <c r="E339" s="140">
        <v>4.8218631623749157</v>
      </c>
      <c r="F339" s="96">
        <v>2.29</v>
      </c>
      <c r="G339" s="107">
        <v>1</v>
      </c>
    </row>
    <row r="340" spans="1:7" s="89" customFormat="1" ht="14.4" customHeight="1">
      <c r="A340" s="93" t="s">
        <v>1483</v>
      </c>
      <c r="B340" s="159" t="s">
        <v>1482</v>
      </c>
      <c r="C340" s="160" t="s">
        <v>1857</v>
      </c>
      <c r="D340" s="160" t="s">
        <v>1860</v>
      </c>
      <c r="E340" s="161">
        <v>5.4061905803986132</v>
      </c>
      <c r="F340" s="162">
        <v>4.9800000000000004</v>
      </c>
      <c r="G340" s="108">
        <v>1</v>
      </c>
    </row>
    <row r="341" spans="1:7" s="89" customFormat="1" ht="14.4" customHeight="1">
      <c r="A341" s="156" t="s">
        <v>1484</v>
      </c>
      <c r="B341" s="7" t="s">
        <v>1482</v>
      </c>
      <c r="C341" s="163" t="s">
        <v>1857</v>
      </c>
      <c r="D341" s="163" t="s">
        <v>1860</v>
      </c>
      <c r="E341" s="164">
        <v>5.8025884143746476</v>
      </c>
      <c r="F341" s="165">
        <v>6.7</v>
      </c>
      <c r="G341" s="109">
        <v>1</v>
      </c>
    </row>
    <row r="342" spans="1:7" s="89" customFormat="1" ht="14.4" customHeight="1">
      <c r="A342" s="94" t="s">
        <v>1485</v>
      </c>
      <c r="B342" s="95" t="s">
        <v>1482</v>
      </c>
      <c r="C342" s="100" t="s">
        <v>1857</v>
      </c>
      <c r="D342" s="100" t="s">
        <v>1860</v>
      </c>
      <c r="E342" s="141">
        <v>7.8435439930792992</v>
      </c>
      <c r="F342" s="97">
        <v>9.7200000000000006</v>
      </c>
      <c r="G342" s="110">
        <v>1</v>
      </c>
    </row>
    <row r="343" spans="1:7" s="89" customFormat="1" ht="14.4" customHeight="1">
      <c r="A343" s="92" t="s">
        <v>1486</v>
      </c>
      <c r="B343" s="5" t="s">
        <v>1487</v>
      </c>
      <c r="C343" s="99" t="s">
        <v>1857</v>
      </c>
      <c r="D343" s="99" t="s">
        <v>1860</v>
      </c>
      <c r="E343" s="140">
        <v>3.3499619949885835</v>
      </c>
      <c r="F343" s="96">
        <v>3.02</v>
      </c>
      <c r="G343" s="107">
        <v>1</v>
      </c>
    </row>
    <row r="344" spans="1:7" s="89" customFormat="1" ht="14.4" customHeight="1">
      <c r="A344" s="93" t="s">
        <v>1488</v>
      </c>
      <c r="B344" s="159" t="s">
        <v>1487</v>
      </c>
      <c r="C344" s="160" t="s">
        <v>1857</v>
      </c>
      <c r="D344" s="160" t="s">
        <v>1860</v>
      </c>
      <c r="E344" s="161">
        <v>3.7964330799819215</v>
      </c>
      <c r="F344" s="162">
        <v>4.3899999999999997</v>
      </c>
      <c r="G344" s="108">
        <v>1</v>
      </c>
    </row>
    <row r="345" spans="1:7" s="89" customFormat="1" ht="14.4" customHeight="1">
      <c r="A345" s="156" t="s">
        <v>1489</v>
      </c>
      <c r="B345" s="7" t="s">
        <v>1487</v>
      </c>
      <c r="C345" s="163" t="s">
        <v>1857</v>
      </c>
      <c r="D345" s="163" t="s">
        <v>1860</v>
      </c>
      <c r="E345" s="164">
        <v>4.659478507024942</v>
      </c>
      <c r="F345" s="165">
        <v>7.46</v>
      </c>
      <c r="G345" s="109">
        <v>1</v>
      </c>
    </row>
    <row r="346" spans="1:7" s="89" customFormat="1" ht="14.4" customHeight="1">
      <c r="A346" s="94" t="s">
        <v>1490</v>
      </c>
      <c r="B346" s="95" t="s">
        <v>1487</v>
      </c>
      <c r="C346" s="100" t="s">
        <v>1857</v>
      </c>
      <c r="D346" s="100" t="s">
        <v>1860</v>
      </c>
      <c r="E346" s="141">
        <v>6.3902973559812599</v>
      </c>
      <c r="F346" s="97">
        <v>12.23</v>
      </c>
      <c r="G346" s="110">
        <v>1</v>
      </c>
    </row>
    <row r="347" spans="1:7" s="89" customFormat="1" ht="14.4" customHeight="1">
      <c r="A347" s="92" t="s">
        <v>454</v>
      </c>
      <c r="B347" s="5" t="s">
        <v>1491</v>
      </c>
      <c r="C347" s="99" t="s">
        <v>1857</v>
      </c>
      <c r="D347" s="99" t="s">
        <v>1860</v>
      </c>
      <c r="E347" s="140">
        <v>1.1416944988582352</v>
      </c>
      <c r="F347" s="96">
        <v>2.84</v>
      </c>
      <c r="G347" s="107">
        <v>1</v>
      </c>
    </row>
    <row r="348" spans="1:7" s="89" customFormat="1" ht="14.4" customHeight="1">
      <c r="A348" s="93" t="s">
        <v>455</v>
      </c>
      <c r="B348" s="159" t="s">
        <v>1491</v>
      </c>
      <c r="C348" s="160" t="s">
        <v>1857</v>
      </c>
      <c r="D348" s="160" t="s">
        <v>1860</v>
      </c>
      <c r="E348" s="161">
        <v>1.4252677903241786</v>
      </c>
      <c r="F348" s="162">
        <v>4.71</v>
      </c>
      <c r="G348" s="108">
        <v>1</v>
      </c>
    </row>
    <row r="349" spans="1:7" s="89" customFormat="1" ht="14.4" customHeight="1">
      <c r="A349" s="156" t="s">
        <v>456</v>
      </c>
      <c r="B349" s="7" t="s">
        <v>1491</v>
      </c>
      <c r="C349" s="163" t="s">
        <v>1857</v>
      </c>
      <c r="D349" s="163" t="s">
        <v>1860</v>
      </c>
      <c r="E349" s="164">
        <v>1.9693917493365167</v>
      </c>
      <c r="F349" s="165">
        <v>7.94</v>
      </c>
      <c r="G349" s="109">
        <v>1</v>
      </c>
    </row>
    <row r="350" spans="1:7" s="89" customFormat="1" ht="14.4" customHeight="1">
      <c r="A350" s="94" t="s">
        <v>457</v>
      </c>
      <c r="B350" s="95" t="s">
        <v>1491</v>
      </c>
      <c r="C350" s="100" t="s">
        <v>1857</v>
      </c>
      <c r="D350" s="100" t="s">
        <v>1860</v>
      </c>
      <c r="E350" s="141">
        <v>3.6248803557759279</v>
      </c>
      <c r="F350" s="97">
        <v>13.77</v>
      </c>
      <c r="G350" s="110">
        <v>1</v>
      </c>
    </row>
    <row r="351" spans="1:7" s="89" customFormat="1" ht="14.4" customHeight="1">
      <c r="A351" s="92" t="s">
        <v>1492</v>
      </c>
      <c r="B351" s="5" t="s">
        <v>1493</v>
      </c>
      <c r="C351" s="99" t="s">
        <v>1857</v>
      </c>
      <c r="D351" s="99" t="s">
        <v>1860</v>
      </c>
      <c r="E351" s="140">
        <v>1.5042733045510417</v>
      </c>
      <c r="F351" s="96">
        <v>2.7</v>
      </c>
      <c r="G351" s="107">
        <v>1</v>
      </c>
    </row>
    <row r="352" spans="1:7" s="89" customFormat="1" ht="14.4" customHeight="1">
      <c r="A352" s="93" t="s">
        <v>1494</v>
      </c>
      <c r="B352" s="159" t="s">
        <v>1493</v>
      </c>
      <c r="C352" s="160" t="s">
        <v>1857</v>
      </c>
      <c r="D352" s="160" t="s">
        <v>1860</v>
      </c>
      <c r="E352" s="161">
        <v>2.0789436492992817</v>
      </c>
      <c r="F352" s="162">
        <v>5.13</v>
      </c>
      <c r="G352" s="108">
        <v>1</v>
      </c>
    </row>
    <row r="353" spans="1:7" s="89" customFormat="1" ht="14.4" customHeight="1">
      <c r="A353" s="156" t="s">
        <v>1495</v>
      </c>
      <c r="B353" s="7" t="s">
        <v>1493</v>
      </c>
      <c r="C353" s="163" t="s">
        <v>1857</v>
      </c>
      <c r="D353" s="163" t="s">
        <v>1860</v>
      </c>
      <c r="E353" s="164">
        <v>3.230841506328221</v>
      </c>
      <c r="F353" s="165">
        <v>10</v>
      </c>
      <c r="G353" s="109">
        <v>1</v>
      </c>
    </row>
    <row r="354" spans="1:7" s="89" customFormat="1" ht="14.4" customHeight="1">
      <c r="A354" s="94" t="s">
        <v>1496</v>
      </c>
      <c r="B354" s="95" t="s">
        <v>1493</v>
      </c>
      <c r="C354" s="100" t="s">
        <v>1857</v>
      </c>
      <c r="D354" s="100" t="s">
        <v>1860</v>
      </c>
      <c r="E354" s="141">
        <v>5.0371108810686502</v>
      </c>
      <c r="F354" s="97">
        <v>15.41</v>
      </c>
      <c r="G354" s="110">
        <v>1</v>
      </c>
    </row>
    <row r="355" spans="1:7" s="89" customFormat="1" ht="14.4" customHeight="1">
      <c r="A355" s="92" t="s">
        <v>1497</v>
      </c>
      <c r="B355" s="5" t="s">
        <v>1498</v>
      </c>
      <c r="C355" s="99" t="s">
        <v>1857</v>
      </c>
      <c r="D355" s="99" t="s">
        <v>1860</v>
      </c>
      <c r="E355" s="140">
        <v>1.8180403716798561</v>
      </c>
      <c r="F355" s="96">
        <v>2.37</v>
      </c>
      <c r="G355" s="107">
        <v>1</v>
      </c>
    </row>
    <row r="356" spans="1:7" s="89" customFormat="1" ht="14.4" customHeight="1">
      <c r="A356" s="93" t="s">
        <v>1499</v>
      </c>
      <c r="B356" s="159" t="s">
        <v>1498</v>
      </c>
      <c r="C356" s="160" t="s">
        <v>1857</v>
      </c>
      <c r="D356" s="160" t="s">
        <v>1860</v>
      </c>
      <c r="E356" s="161">
        <v>1.9741718502294785</v>
      </c>
      <c r="F356" s="162">
        <v>4.28</v>
      </c>
      <c r="G356" s="108">
        <v>1</v>
      </c>
    </row>
    <row r="357" spans="1:7" s="89" customFormat="1" ht="14.4" customHeight="1">
      <c r="A357" s="156" t="s">
        <v>1500</v>
      </c>
      <c r="B357" s="7" t="s">
        <v>1498</v>
      </c>
      <c r="C357" s="163" t="s">
        <v>1857</v>
      </c>
      <c r="D357" s="163" t="s">
        <v>1860</v>
      </c>
      <c r="E357" s="164">
        <v>2.3891805563434501</v>
      </c>
      <c r="F357" s="165">
        <v>6.99</v>
      </c>
      <c r="G357" s="109">
        <v>1</v>
      </c>
    </row>
    <row r="358" spans="1:7" s="89" customFormat="1" ht="14.4" customHeight="1">
      <c r="A358" s="94" t="s">
        <v>1501</v>
      </c>
      <c r="B358" s="95" t="s">
        <v>1498</v>
      </c>
      <c r="C358" s="100" t="s">
        <v>1857</v>
      </c>
      <c r="D358" s="100" t="s">
        <v>1860</v>
      </c>
      <c r="E358" s="141">
        <v>4.2795063261805142</v>
      </c>
      <c r="F358" s="97">
        <v>13.34</v>
      </c>
      <c r="G358" s="110">
        <v>1</v>
      </c>
    </row>
    <row r="359" spans="1:7" s="89" customFormat="1" ht="14.4" customHeight="1">
      <c r="A359" s="92" t="s">
        <v>1502</v>
      </c>
      <c r="B359" s="5" t="s">
        <v>1503</v>
      </c>
      <c r="C359" s="99" t="s">
        <v>1857</v>
      </c>
      <c r="D359" s="99" t="s">
        <v>1860</v>
      </c>
      <c r="E359" s="140">
        <v>3.9255087374876001</v>
      </c>
      <c r="F359" s="96">
        <v>1.56</v>
      </c>
      <c r="G359" s="107">
        <v>1</v>
      </c>
    </row>
    <row r="360" spans="1:7" s="89" customFormat="1" ht="14.4" customHeight="1">
      <c r="A360" s="93" t="s">
        <v>1504</v>
      </c>
      <c r="B360" s="159" t="s">
        <v>1503</v>
      </c>
      <c r="C360" s="160" t="s">
        <v>1857</v>
      </c>
      <c r="D360" s="160" t="s">
        <v>1860</v>
      </c>
      <c r="E360" s="161">
        <v>4.037950926904581</v>
      </c>
      <c r="F360" s="162">
        <v>2.06</v>
      </c>
      <c r="G360" s="108">
        <v>1</v>
      </c>
    </row>
    <row r="361" spans="1:7" s="89" customFormat="1" ht="14.4" customHeight="1">
      <c r="A361" s="156" t="s">
        <v>1505</v>
      </c>
      <c r="B361" s="7" t="s">
        <v>1503</v>
      </c>
      <c r="C361" s="163" t="s">
        <v>1857</v>
      </c>
      <c r="D361" s="163" t="s">
        <v>1860</v>
      </c>
      <c r="E361" s="164">
        <v>4.7017474128411774</v>
      </c>
      <c r="F361" s="165">
        <v>4.5199999999999996</v>
      </c>
      <c r="G361" s="109">
        <v>1</v>
      </c>
    </row>
    <row r="362" spans="1:7" s="89" customFormat="1" ht="14.4" customHeight="1">
      <c r="A362" s="94" t="s">
        <v>1506</v>
      </c>
      <c r="B362" s="95" t="s">
        <v>1503</v>
      </c>
      <c r="C362" s="100" t="s">
        <v>1857</v>
      </c>
      <c r="D362" s="100" t="s">
        <v>1860</v>
      </c>
      <c r="E362" s="141">
        <v>6.6931748103647948</v>
      </c>
      <c r="F362" s="97">
        <v>11.33</v>
      </c>
      <c r="G362" s="110">
        <v>1</v>
      </c>
    </row>
    <row r="363" spans="1:7" s="89" customFormat="1" ht="14.4" customHeight="1">
      <c r="A363" s="92" t="s">
        <v>458</v>
      </c>
      <c r="B363" s="5" t="s">
        <v>1507</v>
      </c>
      <c r="C363" s="99" t="s">
        <v>1857</v>
      </c>
      <c r="D363" s="99" t="s">
        <v>1860</v>
      </c>
      <c r="E363" s="140">
        <v>0.75934924159556683</v>
      </c>
      <c r="F363" s="96">
        <v>2.09</v>
      </c>
      <c r="G363" s="107">
        <v>1</v>
      </c>
    </row>
    <row r="364" spans="1:7" s="89" customFormat="1" ht="14.4" customHeight="1">
      <c r="A364" s="93" t="s">
        <v>459</v>
      </c>
      <c r="B364" s="159" t="s">
        <v>1507</v>
      </c>
      <c r="C364" s="160" t="s">
        <v>1857</v>
      </c>
      <c r="D364" s="160" t="s">
        <v>1860</v>
      </c>
      <c r="E364" s="161">
        <v>0.82783262915346578</v>
      </c>
      <c r="F364" s="162">
        <v>2.94</v>
      </c>
      <c r="G364" s="108">
        <v>1</v>
      </c>
    </row>
    <row r="365" spans="1:7" s="89" customFormat="1" ht="14.4" customHeight="1">
      <c r="A365" s="156" t="s">
        <v>460</v>
      </c>
      <c r="B365" s="7" t="s">
        <v>1507</v>
      </c>
      <c r="C365" s="163" t="s">
        <v>1857</v>
      </c>
      <c r="D365" s="163" t="s">
        <v>1860</v>
      </c>
      <c r="E365" s="164">
        <v>1.0601253895025122</v>
      </c>
      <c r="F365" s="165">
        <v>4.59</v>
      </c>
      <c r="G365" s="109">
        <v>1</v>
      </c>
    </row>
    <row r="366" spans="1:7" s="89" customFormat="1" ht="14.4" customHeight="1">
      <c r="A366" s="94" t="s">
        <v>461</v>
      </c>
      <c r="B366" s="95" t="s">
        <v>1507</v>
      </c>
      <c r="C366" s="100" t="s">
        <v>1857</v>
      </c>
      <c r="D366" s="100" t="s">
        <v>1860</v>
      </c>
      <c r="E366" s="141">
        <v>1.5383193374294066</v>
      </c>
      <c r="F366" s="97">
        <v>6.25</v>
      </c>
      <c r="G366" s="110">
        <v>1</v>
      </c>
    </row>
    <row r="367" spans="1:7" s="89" customFormat="1" ht="14.4" customHeight="1">
      <c r="A367" s="92" t="s">
        <v>462</v>
      </c>
      <c r="B367" s="5" t="s">
        <v>1508</v>
      </c>
      <c r="C367" s="99" t="s">
        <v>1857</v>
      </c>
      <c r="D367" s="99" t="s">
        <v>1860</v>
      </c>
      <c r="E367" s="140">
        <v>0.90611401700644356</v>
      </c>
      <c r="F367" s="96">
        <v>1.99</v>
      </c>
      <c r="G367" s="107">
        <v>1</v>
      </c>
    </row>
    <row r="368" spans="1:7" s="89" customFormat="1" ht="14.4" customHeight="1">
      <c r="A368" s="93" t="s">
        <v>463</v>
      </c>
      <c r="B368" s="159" t="s">
        <v>1508</v>
      </c>
      <c r="C368" s="160" t="s">
        <v>1857</v>
      </c>
      <c r="D368" s="160" t="s">
        <v>1860</v>
      </c>
      <c r="E368" s="161">
        <v>1.0622193710577987</v>
      </c>
      <c r="F368" s="162">
        <v>2.72</v>
      </c>
      <c r="G368" s="108">
        <v>1</v>
      </c>
    </row>
    <row r="369" spans="1:7" s="89" customFormat="1" ht="14.4" customHeight="1">
      <c r="A369" s="156" t="s">
        <v>464</v>
      </c>
      <c r="B369" s="7" t="s">
        <v>1508</v>
      </c>
      <c r="C369" s="163" t="s">
        <v>1857</v>
      </c>
      <c r="D369" s="163" t="s">
        <v>1860</v>
      </c>
      <c r="E369" s="164">
        <v>1.379391510862463</v>
      </c>
      <c r="F369" s="165">
        <v>4.43</v>
      </c>
      <c r="G369" s="109">
        <v>1</v>
      </c>
    </row>
    <row r="370" spans="1:7" s="89" customFormat="1" ht="14.4" customHeight="1">
      <c r="A370" s="94" t="s">
        <v>465</v>
      </c>
      <c r="B370" s="95" t="s">
        <v>1508</v>
      </c>
      <c r="C370" s="100" t="s">
        <v>1857</v>
      </c>
      <c r="D370" s="100" t="s">
        <v>1860</v>
      </c>
      <c r="E370" s="141">
        <v>1.9782238083081127</v>
      </c>
      <c r="F370" s="97">
        <v>6.89</v>
      </c>
      <c r="G370" s="110">
        <v>1</v>
      </c>
    </row>
    <row r="371" spans="1:7" s="89" customFormat="1" ht="14.4" customHeight="1">
      <c r="A371" s="92" t="s">
        <v>466</v>
      </c>
      <c r="B371" s="5" t="s">
        <v>1509</v>
      </c>
      <c r="C371" s="99" t="s">
        <v>1857</v>
      </c>
      <c r="D371" s="99" t="s">
        <v>1860</v>
      </c>
      <c r="E371" s="140">
        <v>0.97198668326891091</v>
      </c>
      <c r="F371" s="96">
        <v>2.23</v>
      </c>
      <c r="G371" s="107">
        <v>1</v>
      </c>
    </row>
    <row r="372" spans="1:7" s="89" customFormat="1" ht="14.4" customHeight="1">
      <c r="A372" s="93" t="s">
        <v>467</v>
      </c>
      <c r="B372" s="159" t="s">
        <v>1509</v>
      </c>
      <c r="C372" s="160" t="s">
        <v>1857</v>
      </c>
      <c r="D372" s="160" t="s">
        <v>1860</v>
      </c>
      <c r="E372" s="161">
        <v>1.2094598211164698</v>
      </c>
      <c r="F372" s="162">
        <v>3.96</v>
      </c>
      <c r="G372" s="108">
        <v>1</v>
      </c>
    </row>
    <row r="373" spans="1:7" s="89" customFormat="1" ht="14.4" customHeight="1">
      <c r="A373" s="156" t="s">
        <v>468</v>
      </c>
      <c r="B373" s="7" t="s">
        <v>1509</v>
      </c>
      <c r="C373" s="163" t="s">
        <v>1857</v>
      </c>
      <c r="D373" s="163" t="s">
        <v>1860</v>
      </c>
      <c r="E373" s="164">
        <v>1.6962253771243654</v>
      </c>
      <c r="F373" s="165">
        <v>6.94</v>
      </c>
      <c r="G373" s="109">
        <v>1</v>
      </c>
    </row>
    <row r="374" spans="1:7" s="89" customFormat="1" ht="14.4" customHeight="1">
      <c r="A374" s="94" t="s">
        <v>469</v>
      </c>
      <c r="B374" s="95" t="s">
        <v>1509</v>
      </c>
      <c r="C374" s="100" t="s">
        <v>1857</v>
      </c>
      <c r="D374" s="100" t="s">
        <v>1860</v>
      </c>
      <c r="E374" s="141">
        <v>2.6357772260881345</v>
      </c>
      <c r="F374" s="97">
        <v>10.24</v>
      </c>
      <c r="G374" s="110">
        <v>1</v>
      </c>
    </row>
    <row r="375" spans="1:7" s="89" customFormat="1" ht="14.4" customHeight="1">
      <c r="A375" s="92" t="s">
        <v>470</v>
      </c>
      <c r="B375" s="5" t="s">
        <v>1510</v>
      </c>
      <c r="C375" s="99" t="s">
        <v>1857</v>
      </c>
      <c r="D375" s="99" t="s">
        <v>1860</v>
      </c>
      <c r="E375" s="140">
        <v>0.73797349087269248</v>
      </c>
      <c r="F375" s="96">
        <v>5.61</v>
      </c>
      <c r="G375" s="107">
        <v>1</v>
      </c>
    </row>
    <row r="376" spans="1:7" s="89" customFormat="1" ht="14.4" customHeight="1">
      <c r="A376" s="93" t="s">
        <v>471</v>
      </c>
      <c r="B376" s="159" t="s">
        <v>1510</v>
      </c>
      <c r="C376" s="160" t="s">
        <v>1857</v>
      </c>
      <c r="D376" s="160" t="s">
        <v>1860</v>
      </c>
      <c r="E376" s="161">
        <v>1.087073047763355</v>
      </c>
      <c r="F376" s="162">
        <v>7.53</v>
      </c>
      <c r="G376" s="108">
        <v>1</v>
      </c>
    </row>
    <row r="377" spans="1:7" s="89" customFormat="1" ht="14.4" customHeight="1">
      <c r="A377" s="156" t="s">
        <v>472</v>
      </c>
      <c r="B377" s="7" t="s">
        <v>1510</v>
      </c>
      <c r="C377" s="163" t="s">
        <v>1857</v>
      </c>
      <c r="D377" s="163" t="s">
        <v>1860</v>
      </c>
      <c r="E377" s="164">
        <v>1.4398531345169503</v>
      </c>
      <c r="F377" s="165">
        <v>9.5</v>
      </c>
      <c r="G377" s="109">
        <v>1</v>
      </c>
    </row>
    <row r="378" spans="1:7" s="89" customFormat="1" ht="14.4" customHeight="1">
      <c r="A378" s="94" t="s">
        <v>473</v>
      </c>
      <c r="B378" s="95" t="s">
        <v>1510</v>
      </c>
      <c r="C378" s="100" t="s">
        <v>1857</v>
      </c>
      <c r="D378" s="100" t="s">
        <v>1860</v>
      </c>
      <c r="E378" s="141">
        <v>2.2376801234023547</v>
      </c>
      <c r="F378" s="97">
        <v>14.21</v>
      </c>
      <c r="G378" s="110">
        <v>1</v>
      </c>
    </row>
    <row r="379" spans="1:7" s="89" customFormat="1" ht="14.4" customHeight="1">
      <c r="A379" s="92" t="s">
        <v>474</v>
      </c>
      <c r="B379" s="5" t="s">
        <v>1511</v>
      </c>
      <c r="C379" s="99" t="s">
        <v>1857</v>
      </c>
      <c r="D379" s="99" t="s">
        <v>1860</v>
      </c>
      <c r="E379" s="140">
        <v>0.50561191253770033</v>
      </c>
      <c r="F379" s="96">
        <v>2.75</v>
      </c>
      <c r="G379" s="107">
        <v>1</v>
      </c>
    </row>
    <row r="380" spans="1:7" s="89" customFormat="1" ht="14.4" customHeight="1">
      <c r="A380" s="93" t="s">
        <v>475</v>
      </c>
      <c r="B380" s="159" t="s">
        <v>1511</v>
      </c>
      <c r="C380" s="160" t="s">
        <v>1857</v>
      </c>
      <c r="D380" s="160" t="s">
        <v>1860</v>
      </c>
      <c r="E380" s="161">
        <v>0.66358080669606123</v>
      </c>
      <c r="F380" s="162">
        <v>3.84</v>
      </c>
      <c r="G380" s="108">
        <v>1</v>
      </c>
    </row>
    <row r="381" spans="1:7" s="89" customFormat="1" ht="14.4" customHeight="1">
      <c r="A381" s="156" t="s">
        <v>476</v>
      </c>
      <c r="B381" s="7" t="s">
        <v>1511</v>
      </c>
      <c r="C381" s="163" t="s">
        <v>1857</v>
      </c>
      <c r="D381" s="163" t="s">
        <v>1860</v>
      </c>
      <c r="E381" s="164">
        <v>0.91791863535345941</v>
      </c>
      <c r="F381" s="165">
        <v>5.12</v>
      </c>
      <c r="G381" s="109">
        <v>1</v>
      </c>
    </row>
    <row r="382" spans="1:7" s="89" customFormat="1" ht="14.4" customHeight="1">
      <c r="A382" s="94" t="s">
        <v>477</v>
      </c>
      <c r="B382" s="95" t="s">
        <v>1511</v>
      </c>
      <c r="C382" s="100" t="s">
        <v>1857</v>
      </c>
      <c r="D382" s="100" t="s">
        <v>1860</v>
      </c>
      <c r="E382" s="141">
        <v>1.3914463788059412</v>
      </c>
      <c r="F382" s="97">
        <v>7.42</v>
      </c>
      <c r="G382" s="110">
        <v>1</v>
      </c>
    </row>
    <row r="383" spans="1:7" s="89" customFormat="1" ht="14.4" customHeight="1">
      <c r="A383" s="92" t="s">
        <v>478</v>
      </c>
      <c r="B383" s="5" t="s">
        <v>1512</v>
      </c>
      <c r="C383" s="99" t="s">
        <v>1857</v>
      </c>
      <c r="D383" s="99" t="s">
        <v>1860</v>
      </c>
      <c r="E383" s="140">
        <v>0.36305579241951819</v>
      </c>
      <c r="F383" s="96">
        <v>1.83</v>
      </c>
      <c r="G383" s="107">
        <v>1</v>
      </c>
    </row>
    <row r="384" spans="1:7" s="89" customFormat="1" ht="14.4" customHeight="1">
      <c r="A384" s="93" t="s">
        <v>479</v>
      </c>
      <c r="B384" s="159" t="s">
        <v>1512</v>
      </c>
      <c r="C384" s="160" t="s">
        <v>1857</v>
      </c>
      <c r="D384" s="160" t="s">
        <v>1860</v>
      </c>
      <c r="E384" s="161">
        <v>0.53708285269365696</v>
      </c>
      <c r="F384" s="162">
        <v>2.58</v>
      </c>
      <c r="G384" s="108">
        <v>1</v>
      </c>
    </row>
    <row r="385" spans="1:7" s="89" customFormat="1" ht="14.4" customHeight="1">
      <c r="A385" s="156" t="s">
        <v>480</v>
      </c>
      <c r="B385" s="7" t="s">
        <v>1512</v>
      </c>
      <c r="C385" s="163" t="s">
        <v>1857</v>
      </c>
      <c r="D385" s="163" t="s">
        <v>1860</v>
      </c>
      <c r="E385" s="164">
        <v>0.83649390298040949</v>
      </c>
      <c r="F385" s="165">
        <v>2.96</v>
      </c>
      <c r="G385" s="109">
        <v>1</v>
      </c>
    </row>
    <row r="386" spans="1:7" s="89" customFormat="1" ht="14.4" customHeight="1">
      <c r="A386" s="94" t="s">
        <v>481</v>
      </c>
      <c r="B386" s="95" t="s">
        <v>1512</v>
      </c>
      <c r="C386" s="100" t="s">
        <v>1857</v>
      </c>
      <c r="D386" s="100" t="s">
        <v>1860</v>
      </c>
      <c r="E386" s="141">
        <v>1.5043569111721715</v>
      </c>
      <c r="F386" s="97">
        <v>4.1100000000000003</v>
      </c>
      <c r="G386" s="110">
        <v>1</v>
      </c>
    </row>
    <row r="387" spans="1:7" s="89" customFormat="1" ht="14.4" customHeight="1">
      <c r="A387" s="92" t="s">
        <v>482</v>
      </c>
      <c r="B387" s="5" t="s">
        <v>1513</v>
      </c>
      <c r="C387" s="99" t="s">
        <v>1857</v>
      </c>
      <c r="D387" s="99" t="s">
        <v>1860</v>
      </c>
      <c r="E387" s="140">
        <v>0.46441146945594319</v>
      </c>
      <c r="F387" s="96">
        <v>2.57</v>
      </c>
      <c r="G387" s="107">
        <v>1</v>
      </c>
    </row>
    <row r="388" spans="1:7" s="89" customFormat="1" ht="14.4" customHeight="1">
      <c r="A388" s="93" t="s">
        <v>483</v>
      </c>
      <c r="B388" s="159" t="s">
        <v>1513</v>
      </c>
      <c r="C388" s="160" t="s">
        <v>1857</v>
      </c>
      <c r="D388" s="160" t="s">
        <v>1860</v>
      </c>
      <c r="E388" s="161">
        <v>0.62029874075246061</v>
      </c>
      <c r="F388" s="162">
        <v>3.53</v>
      </c>
      <c r="G388" s="108">
        <v>1</v>
      </c>
    </row>
    <row r="389" spans="1:7" s="89" customFormat="1" ht="14.4" customHeight="1">
      <c r="A389" s="156" t="s">
        <v>484</v>
      </c>
      <c r="B389" s="7" t="s">
        <v>1513</v>
      </c>
      <c r="C389" s="163" t="s">
        <v>1857</v>
      </c>
      <c r="D389" s="163" t="s">
        <v>1860</v>
      </c>
      <c r="E389" s="164">
        <v>0.85780451438988525</v>
      </c>
      <c r="F389" s="165">
        <v>4.59</v>
      </c>
      <c r="G389" s="109">
        <v>1</v>
      </c>
    </row>
    <row r="390" spans="1:7" s="89" customFormat="1" ht="14.4" customHeight="1">
      <c r="A390" s="94" t="s">
        <v>485</v>
      </c>
      <c r="B390" s="95" t="s">
        <v>1513</v>
      </c>
      <c r="C390" s="100" t="s">
        <v>1857</v>
      </c>
      <c r="D390" s="100" t="s">
        <v>1860</v>
      </c>
      <c r="E390" s="141">
        <v>1.563141160161676</v>
      </c>
      <c r="F390" s="97">
        <v>7.85</v>
      </c>
      <c r="G390" s="110">
        <v>1</v>
      </c>
    </row>
    <row r="391" spans="1:7" s="89" customFormat="1" ht="14.4" customHeight="1">
      <c r="A391" s="92" t="s">
        <v>486</v>
      </c>
      <c r="B391" s="5" t="s">
        <v>1514</v>
      </c>
      <c r="C391" s="99" t="s">
        <v>1857</v>
      </c>
      <c r="D391" s="99" t="s">
        <v>1860</v>
      </c>
      <c r="E391" s="140">
        <v>0.46058159043844271</v>
      </c>
      <c r="F391" s="96">
        <v>1.67</v>
      </c>
      <c r="G391" s="107">
        <v>1</v>
      </c>
    </row>
    <row r="392" spans="1:7" s="89" customFormat="1" ht="14.4" customHeight="1">
      <c r="A392" s="93" t="s">
        <v>487</v>
      </c>
      <c r="B392" s="159" t="s">
        <v>1514</v>
      </c>
      <c r="C392" s="160" t="s">
        <v>1857</v>
      </c>
      <c r="D392" s="160" t="s">
        <v>1860</v>
      </c>
      <c r="E392" s="161">
        <v>0.55043338052910218</v>
      </c>
      <c r="F392" s="162">
        <v>2.25</v>
      </c>
      <c r="G392" s="108">
        <v>1</v>
      </c>
    </row>
    <row r="393" spans="1:7" s="89" customFormat="1" ht="14.4" customHeight="1">
      <c r="A393" s="156" t="s">
        <v>488</v>
      </c>
      <c r="B393" s="7" t="s">
        <v>1514</v>
      </c>
      <c r="C393" s="163" t="s">
        <v>1857</v>
      </c>
      <c r="D393" s="163" t="s">
        <v>1860</v>
      </c>
      <c r="E393" s="164">
        <v>0.7262360734007498</v>
      </c>
      <c r="F393" s="165">
        <v>3.35</v>
      </c>
      <c r="G393" s="109">
        <v>1</v>
      </c>
    </row>
    <row r="394" spans="1:7" s="89" customFormat="1" ht="14.4" customHeight="1">
      <c r="A394" s="94" t="s">
        <v>489</v>
      </c>
      <c r="B394" s="95" t="s">
        <v>1514</v>
      </c>
      <c r="C394" s="100" t="s">
        <v>1857</v>
      </c>
      <c r="D394" s="100" t="s">
        <v>1860</v>
      </c>
      <c r="E394" s="141">
        <v>1.2626057319684352</v>
      </c>
      <c r="F394" s="97">
        <v>6.04</v>
      </c>
      <c r="G394" s="110">
        <v>1</v>
      </c>
    </row>
    <row r="395" spans="1:7" s="89" customFormat="1" ht="14.4" customHeight="1">
      <c r="A395" s="92" t="s">
        <v>490</v>
      </c>
      <c r="B395" s="5" t="s">
        <v>1515</v>
      </c>
      <c r="C395" s="99" t="s">
        <v>1857</v>
      </c>
      <c r="D395" s="99" t="s">
        <v>1860</v>
      </c>
      <c r="E395" s="140">
        <v>0.49149114162201801</v>
      </c>
      <c r="F395" s="96">
        <v>1.97</v>
      </c>
      <c r="G395" s="107">
        <v>1</v>
      </c>
    </row>
    <row r="396" spans="1:7" s="89" customFormat="1" ht="14.4" customHeight="1">
      <c r="A396" s="93" t="s">
        <v>491</v>
      </c>
      <c r="B396" s="159" t="s">
        <v>1515</v>
      </c>
      <c r="C396" s="160" t="s">
        <v>1857</v>
      </c>
      <c r="D396" s="160" t="s">
        <v>1860</v>
      </c>
      <c r="E396" s="161">
        <v>0.60056806101910321</v>
      </c>
      <c r="F396" s="162">
        <v>2.71</v>
      </c>
      <c r="G396" s="108">
        <v>1</v>
      </c>
    </row>
    <row r="397" spans="1:7" s="89" customFormat="1" ht="14.4" customHeight="1">
      <c r="A397" s="156" t="s">
        <v>492</v>
      </c>
      <c r="B397" s="7" t="s">
        <v>1515</v>
      </c>
      <c r="C397" s="163" t="s">
        <v>1857</v>
      </c>
      <c r="D397" s="163" t="s">
        <v>1860</v>
      </c>
      <c r="E397" s="164">
        <v>0.8272725033785</v>
      </c>
      <c r="F397" s="165">
        <v>3.99</v>
      </c>
      <c r="G397" s="109">
        <v>1</v>
      </c>
    </row>
    <row r="398" spans="1:7" s="89" customFormat="1" ht="14.4" customHeight="1">
      <c r="A398" s="94" t="s">
        <v>493</v>
      </c>
      <c r="B398" s="95" t="s">
        <v>1515</v>
      </c>
      <c r="C398" s="100" t="s">
        <v>1857</v>
      </c>
      <c r="D398" s="100" t="s">
        <v>1860</v>
      </c>
      <c r="E398" s="141">
        <v>1.2080648860344567</v>
      </c>
      <c r="F398" s="97">
        <v>5.98</v>
      </c>
      <c r="G398" s="110">
        <v>1</v>
      </c>
    </row>
    <row r="399" spans="1:7" s="89" customFormat="1" ht="14.4" customHeight="1">
      <c r="A399" s="92" t="s">
        <v>494</v>
      </c>
      <c r="B399" s="5" t="s">
        <v>1516</v>
      </c>
      <c r="C399" s="99" t="s">
        <v>1857</v>
      </c>
      <c r="D399" s="99" t="s">
        <v>1860</v>
      </c>
      <c r="E399" s="140">
        <v>0.42176487986474726</v>
      </c>
      <c r="F399" s="96">
        <v>2.12</v>
      </c>
      <c r="G399" s="107">
        <v>1</v>
      </c>
    </row>
    <row r="400" spans="1:7" s="89" customFormat="1" ht="14.4" customHeight="1">
      <c r="A400" s="93" t="s">
        <v>495</v>
      </c>
      <c r="B400" s="159" t="s">
        <v>1516</v>
      </c>
      <c r="C400" s="160" t="s">
        <v>1857</v>
      </c>
      <c r="D400" s="160" t="s">
        <v>1860</v>
      </c>
      <c r="E400" s="161">
        <v>0.62452923827850459</v>
      </c>
      <c r="F400" s="162">
        <v>3.36</v>
      </c>
      <c r="G400" s="108">
        <v>1</v>
      </c>
    </row>
    <row r="401" spans="1:7" s="89" customFormat="1" ht="14.4" customHeight="1">
      <c r="A401" s="156" t="s">
        <v>496</v>
      </c>
      <c r="B401" s="7" t="s">
        <v>1516</v>
      </c>
      <c r="C401" s="163" t="s">
        <v>1857</v>
      </c>
      <c r="D401" s="163" t="s">
        <v>1860</v>
      </c>
      <c r="E401" s="164">
        <v>0.90308879730829605</v>
      </c>
      <c r="F401" s="165">
        <v>5.18</v>
      </c>
      <c r="G401" s="109">
        <v>1</v>
      </c>
    </row>
    <row r="402" spans="1:7" s="89" customFormat="1" ht="14.4" customHeight="1">
      <c r="A402" s="94" t="s">
        <v>497</v>
      </c>
      <c r="B402" s="95" t="s">
        <v>1516</v>
      </c>
      <c r="C402" s="100" t="s">
        <v>1857</v>
      </c>
      <c r="D402" s="100" t="s">
        <v>1860</v>
      </c>
      <c r="E402" s="141">
        <v>1.4014404287696649</v>
      </c>
      <c r="F402" s="97">
        <v>7.86</v>
      </c>
      <c r="G402" s="110">
        <v>1</v>
      </c>
    </row>
    <row r="403" spans="1:7" s="89" customFormat="1" ht="14.4" customHeight="1">
      <c r="A403" s="92" t="s">
        <v>498</v>
      </c>
      <c r="B403" s="5" t="s">
        <v>1517</v>
      </c>
      <c r="C403" s="99" t="s">
        <v>1857</v>
      </c>
      <c r="D403" s="99" t="s">
        <v>1860</v>
      </c>
      <c r="E403" s="140">
        <v>0.43651513466115632</v>
      </c>
      <c r="F403" s="96">
        <v>1.99</v>
      </c>
      <c r="G403" s="107">
        <v>1</v>
      </c>
    </row>
    <row r="404" spans="1:7" s="89" customFormat="1" ht="14.4" customHeight="1">
      <c r="A404" s="93" t="s">
        <v>499</v>
      </c>
      <c r="B404" s="159" t="s">
        <v>1517</v>
      </c>
      <c r="C404" s="160" t="s">
        <v>1857</v>
      </c>
      <c r="D404" s="160" t="s">
        <v>1860</v>
      </c>
      <c r="E404" s="161">
        <v>0.56588410398766098</v>
      </c>
      <c r="F404" s="162">
        <v>2.72</v>
      </c>
      <c r="G404" s="108">
        <v>1</v>
      </c>
    </row>
    <row r="405" spans="1:7" s="89" customFormat="1" ht="14.4" customHeight="1">
      <c r="A405" s="156" t="s">
        <v>500</v>
      </c>
      <c r="B405" s="7" t="s">
        <v>1517</v>
      </c>
      <c r="C405" s="163" t="s">
        <v>1857</v>
      </c>
      <c r="D405" s="163" t="s">
        <v>1860</v>
      </c>
      <c r="E405" s="164">
        <v>0.84522451072737215</v>
      </c>
      <c r="F405" s="165">
        <v>4.37</v>
      </c>
      <c r="G405" s="109">
        <v>1</v>
      </c>
    </row>
    <row r="406" spans="1:7" s="89" customFormat="1" ht="14.4" customHeight="1">
      <c r="A406" s="94" t="s">
        <v>501</v>
      </c>
      <c r="B406" s="95" t="s">
        <v>1517</v>
      </c>
      <c r="C406" s="100" t="s">
        <v>1857</v>
      </c>
      <c r="D406" s="100" t="s">
        <v>1860</v>
      </c>
      <c r="E406" s="141">
        <v>1.3882473766435519</v>
      </c>
      <c r="F406" s="97">
        <v>6.7</v>
      </c>
      <c r="G406" s="110">
        <v>1</v>
      </c>
    </row>
    <row r="407" spans="1:7" s="89" customFormat="1" ht="14.4" customHeight="1">
      <c r="A407" s="92" t="s">
        <v>502</v>
      </c>
      <c r="B407" s="5" t="s">
        <v>1518</v>
      </c>
      <c r="C407" s="99" t="s">
        <v>1857</v>
      </c>
      <c r="D407" s="99" t="s">
        <v>1860</v>
      </c>
      <c r="E407" s="140">
        <v>0.46659972682798806</v>
      </c>
      <c r="F407" s="96">
        <v>1.48</v>
      </c>
      <c r="G407" s="107">
        <v>1</v>
      </c>
    </row>
    <row r="408" spans="1:7" s="89" customFormat="1" ht="14.4" customHeight="1">
      <c r="A408" s="93" t="s">
        <v>503</v>
      </c>
      <c r="B408" s="159" t="s">
        <v>1518</v>
      </c>
      <c r="C408" s="160" t="s">
        <v>1857</v>
      </c>
      <c r="D408" s="160" t="s">
        <v>1860</v>
      </c>
      <c r="E408" s="161">
        <v>0.551880215386233</v>
      </c>
      <c r="F408" s="162">
        <v>2</v>
      </c>
      <c r="G408" s="108">
        <v>1</v>
      </c>
    </row>
    <row r="409" spans="1:7" s="89" customFormat="1" ht="14.4" customHeight="1">
      <c r="A409" s="156" t="s">
        <v>504</v>
      </c>
      <c r="B409" s="7" t="s">
        <v>1518</v>
      </c>
      <c r="C409" s="163" t="s">
        <v>1857</v>
      </c>
      <c r="D409" s="163" t="s">
        <v>1860</v>
      </c>
      <c r="E409" s="164">
        <v>0.68791473731589925</v>
      </c>
      <c r="F409" s="165">
        <v>2.8</v>
      </c>
      <c r="G409" s="109">
        <v>1</v>
      </c>
    </row>
    <row r="410" spans="1:7" s="89" customFormat="1" ht="14.4" customHeight="1">
      <c r="A410" s="94" t="s">
        <v>505</v>
      </c>
      <c r="B410" s="95" t="s">
        <v>1518</v>
      </c>
      <c r="C410" s="100" t="s">
        <v>1857</v>
      </c>
      <c r="D410" s="100" t="s">
        <v>1860</v>
      </c>
      <c r="E410" s="141">
        <v>1.0216377167696835</v>
      </c>
      <c r="F410" s="97">
        <v>4.1100000000000003</v>
      </c>
      <c r="G410" s="110">
        <v>1</v>
      </c>
    </row>
    <row r="411" spans="1:7" s="89" customFormat="1" ht="14.4" customHeight="1">
      <c r="A411" s="92" t="s">
        <v>506</v>
      </c>
      <c r="B411" s="5" t="s">
        <v>1519</v>
      </c>
      <c r="C411" s="99" t="s">
        <v>1857</v>
      </c>
      <c r="D411" s="99" t="s">
        <v>1860</v>
      </c>
      <c r="E411" s="140">
        <v>0.53767622334689935</v>
      </c>
      <c r="F411" s="96">
        <v>2.11</v>
      </c>
      <c r="G411" s="107">
        <v>1</v>
      </c>
    </row>
    <row r="412" spans="1:7" s="89" customFormat="1" ht="14.4" customHeight="1">
      <c r="A412" s="93" t="s">
        <v>507</v>
      </c>
      <c r="B412" s="159" t="s">
        <v>1519</v>
      </c>
      <c r="C412" s="160" t="s">
        <v>1857</v>
      </c>
      <c r="D412" s="160" t="s">
        <v>1860</v>
      </c>
      <c r="E412" s="161">
        <v>0.63214198515928721</v>
      </c>
      <c r="F412" s="162">
        <v>2.7</v>
      </c>
      <c r="G412" s="108">
        <v>1</v>
      </c>
    </row>
    <row r="413" spans="1:7" s="89" customFormat="1" ht="14.4" customHeight="1">
      <c r="A413" s="156" t="s">
        <v>508</v>
      </c>
      <c r="B413" s="7" t="s">
        <v>1519</v>
      </c>
      <c r="C413" s="163" t="s">
        <v>1857</v>
      </c>
      <c r="D413" s="163" t="s">
        <v>1860</v>
      </c>
      <c r="E413" s="164">
        <v>0.81436522214084128</v>
      </c>
      <c r="F413" s="165">
        <v>3.97</v>
      </c>
      <c r="G413" s="109">
        <v>1</v>
      </c>
    </row>
    <row r="414" spans="1:7" s="89" customFormat="1" ht="14.4" customHeight="1">
      <c r="A414" s="94" t="s">
        <v>509</v>
      </c>
      <c r="B414" s="95" t="s">
        <v>1519</v>
      </c>
      <c r="C414" s="100" t="s">
        <v>1857</v>
      </c>
      <c r="D414" s="100" t="s">
        <v>1860</v>
      </c>
      <c r="E414" s="141">
        <v>1.2761179430644058</v>
      </c>
      <c r="F414" s="97">
        <v>6.38</v>
      </c>
      <c r="G414" s="110">
        <v>1</v>
      </c>
    </row>
    <row r="415" spans="1:7" s="89" customFormat="1" ht="14.4" customHeight="1">
      <c r="A415" s="92" t="s">
        <v>510</v>
      </c>
      <c r="B415" s="5" t="s">
        <v>1520</v>
      </c>
      <c r="C415" s="99" t="s">
        <v>1857</v>
      </c>
      <c r="D415" s="99" t="s">
        <v>1860</v>
      </c>
      <c r="E415" s="140">
        <v>0.48291221718053662</v>
      </c>
      <c r="F415" s="96">
        <v>2.2400000000000002</v>
      </c>
      <c r="G415" s="107">
        <v>1</v>
      </c>
    </row>
    <row r="416" spans="1:7" s="89" customFormat="1" ht="14.4" customHeight="1">
      <c r="A416" s="93" t="s">
        <v>511</v>
      </c>
      <c r="B416" s="159" t="s">
        <v>1520</v>
      </c>
      <c r="C416" s="160" t="s">
        <v>1857</v>
      </c>
      <c r="D416" s="160" t="s">
        <v>1860</v>
      </c>
      <c r="E416" s="161">
        <v>0.60169419276761726</v>
      </c>
      <c r="F416" s="162">
        <v>3.07</v>
      </c>
      <c r="G416" s="108">
        <v>1</v>
      </c>
    </row>
    <row r="417" spans="1:7" s="89" customFormat="1" ht="14.4" customHeight="1">
      <c r="A417" s="156" t="s">
        <v>512</v>
      </c>
      <c r="B417" s="7" t="s">
        <v>1520</v>
      </c>
      <c r="C417" s="163" t="s">
        <v>1857</v>
      </c>
      <c r="D417" s="163" t="s">
        <v>1860</v>
      </c>
      <c r="E417" s="164">
        <v>0.89065686642618658</v>
      </c>
      <c r="F417" s="165">
        <v>5.19</v>
      </c>
      <c r="G417" s="109">
        <v>1</v>
      </c>
    </row>
    <row r="418" spans="1:7" s="89" customFormat="1" ht="14.4" customHeight="1">
      <c r="A418" s="94" t="s">
        <v>513</v>
      </c>
      <c r="B418" s="95" t="s">
        <v>1520</v>
      </c>
      <c r="C418" s="100" t="s">
        <v>1857</v>
      </c>
      <c r="D418" s="100" t="s">
        <v>1860</v>
      </c>
      <c r="E418" s="141">
        <v>1.6008782494229583</v>
      </c>
      <c r="F418" s="97">
        <v>7.49</v>
      </c>
      <c r="G418" s="110">
        <v>1</v>
      </c>
    </row>
    <row r="419" spans="1:7" s="89" customFormat="1" ht="14.4" customHeight="1">
      <c r="A419" s="92" t="s">
        <v>514</v>
      </c>
      <c r="B419" s="5" t="s">
        <v>1521</v>
      </c>
      <c r="C419" s="99" t="s">
        <v>1857</v>
      </c>
      <c r="D419" s="99" t="s">
        <v>1860</v>
      </c>
      <c r="E419" s="140">
        <v>0.61888114781342352</v>
      </c>
      <c r="F419" s="96">
        <v>2.2599999999999998</v>
      </c>
      <c r="G419" s="107">
        <v>1</v>
      </c>
    </row>
    <row r="420" spans="1:7" s="89" customFormat="1" ht="14.4" customHeight="1">
      <c r="A420" s="93" t="s">
        <v>515</v>
      </c>
      <c r="B420" s="159" t="s">
        <v>1521</v>
      </c>
      <c r="C420" s="160" t="s">
        <v>1857</v>
      </c>
      <c r="D420" s="160" t="s">
        <v>1860</v>
      </c>
      <c r="E420" s="161">
        <v>0.63113530616597413</v>
      </c>
      <c r="F420" s="162">
        <v>3.19</v>
      </c>
      <c r="G420" s="108">
        <v>1</v>
      </c>
    </row>
    <row r="421" spans="1:7" s="89" customFormat="1" ht="14.4" customHeight="1">
      <c r="A421" s="156" t="s">
        <v>516</v>
      </c>
      <c r="B421" s="7" t="s">
        <v>1521</v>
      </c>
      <c r="C421" s="163" t="s">
        <v>1857</v>
      </c>
      <c r="D421" s="163" t="s">
        <v>1860</v>
      </c>
      <c r="E421" s="164">
        <v>0.94615100986025835</v>
      </c>
      <c r="F421" s="165">
        <v>5.01</v>
      </c>
      <c r="G421" s="109">
        <v>1</v>
      </c>
    </row>
    <row r="422" spans="1:7" s="89" customFormat="1" ht="14.4" customHeight="1">
      <c r="A422" s="94" t="s">
        <v>517</v>
      </c>
      <c r="B422" s="95" t="s">
        <v>1521</v>
      </c>
      <c r="C422" s="100" t="s">
        <v>1857</v>
      </c>
      <c r="D422" s="100" t="s">
        <v>1860</v>
      </c>
      <c r="E422" s="141">
        <v>1.8738115620081652</v>
      </c>
      <c r="F422" s="97">
        <v>9.23</v>
      </c>
      <c r="G422" s="110">
        <v>1</v>
      </c>
    </row>
    <row r="423" spans="1:7" s="89" customFormat="1" ht="14.4" customHeight="1">
      <c r="A423" s="92" t="s">
        <v>518</v>
      </c>
      <c r="B423" s="5" t="s">
        <v>1522</v>
      </c>
      <c r="C423" s="99" t="s">
        <v>1857</v>
      </c>
      <c r="D423" s="99" t="s">
        <v>1860</v>
      </c>
      <c r="E423" s="140">
        <v>0.51598207474063873</v>
      </c>
      <c r="F423" s="96">
        <v>2.2599999999999998</v>
      </c>
      <c r="G423" s="107">
        <v>1</v>
      </c>
    </row>
    <row r="424" spans="1:7" s="89" customFormat="1" ht="14.4" customHeight="1">
      <c r="A424" s="93" t="s">
        <v>519</v>
      </c>
      <c r="B424" s="159" t="s">
        <v>1522</v>
      </c>
      <c r="C424" s="160" t="s">
        <v>1857</v>
      </c>
      <c r="D424" s="160" t="s">
        <v>1860</v>
      </c>
      <c r="E424" s="161">
        <v>0.64647435441431222</v>
      </c>
      <c r="F424" s="162">
        <v>3.04</v>
      </c>
      <c r="G424" s="108">
        <v>1</v>
      </c>
    </row>
    <row r="425" spans="1:7" s="89" customFormat="1" ht="14.4" customHeight="1">
      <c r="A425" s="156" t="s">
        <v>520</v>
      </c>
      <c r="B425" s="7" t="s">
        <v>1522</v>
      </c>
      <c r="C425" s="163" t="s">
        <v>1857</v>
      </c>
      <c r="D425" s="163" t="s">
        <v>1860</v>
      </c>
      <c r="E425" s="164">
        <v>0.89916257409480516</v>
      </c>
      <c r="F425" s="165">
        <v>4.4400000000000004</v>
      </c>
      <c r="G425" s="109">
        <v>1</v>
      </c>
    </row>
    <row r="426" spans="1:7" s="89" customFormat="1" ht="14.4" customHeight="1">
      <c r="A426" s="94" t="s">
        <v>521</v>
      </c>
      <c r="B426" s="95" t="s">
        <v>1522</v>
      </c>
      <c r="C426" s="100" t="s">
        <v>1857</v>
      </c>
      <c r="D426" s="100" t="s">
        <v>1860</v>
      </c>
      <c r="E426" s="141">
        <v>1.523731689222015</v>
      </c>
      <c r="F426" s="97">
        <v>7.18</v>
      </c>
      <c r="G426" s="110">
        <v>1</v>
      </c>
    </row>
    <row r="427" spans="1:7" s="89" customFormat="1" ht="14.4" customHeight="1">
      <c r="A427" s="92" t="s">
        <v>522</v>
      </c>
      <c r="B427" s="5" t="s">
        <v>1523</v>
      </c>
      <c r="C427" s="99" t="s">
        <v>1857</v>
      </c>
      <c r="D427" s="99" t="s">
        <v>1861</v>
      </c>
      <c r="E427" s="140">
        <v>1.3795649234629792</v>
      </c>
      <c r="F427" s="96">
        <v>2.72</v>
      </c>
      <c r="G427" s="107">
        <v>1</v>
      </c>
    </row>
    <row r="428" spans="1:7" s="89" customFormat="1" ht="14.4" customHeight="1">
      <c r="A428" s="93" t="s">
        <v>523</v>
      </c>
      <c r="B428" s="159" t="s">
        <v>1523</v>
      </c>
      <c r="C428" s="160" t="s">
        <v>1857</v>
      </c>
      <c r="D428" s="160" t="s">
        <v>1861</v>
      </c>
      <c r="E428" s="161">
        <v>1.9797847980230432</v>
      </c>
      <c r="F428" s="162">
        <v>6.13</v>
      </c>
      <c r="G428" s="108">
        <v>1</v>
      </c>
    </row>
    <row r="429" spans="1:7" s="89" customFormat="1" ht="14.4" customHeight="1">
      <c r="A429" s="156" t="s">
        <v>524</v>
      </c>
      <c r="B429" s="7" t="s">
        <v>1523</v>
      </c>
      <c r="C429" s="163" t="s">
        <v>1857</v>
      </c>
      <c r="D429" s="163" t="s">
        <v>1861</v>
      </c>
      <c r="E429" s="164">
        <v>3.0149748085385402</v>
      </c>
      <c r="F429" s="165">
        <v>10.54</v>
      </c>
      <c r="G429" s="109">
        <v>1</v>
      </c>
    </row>
    <row r="430" spans="1:7" s="89" customFormat="1" ht="14.4" customHeight="1">
      <c r="A430" s="94" t="s">
        <v>525</v>
      </c>
      <c r="B430" s="95" t="s">
        <v>1523</v>
      </c>
      <c r="C430" s="100" t="s">
        <v>1857</v>
      </c>
      <c r="D430" s="100" t="s">
        <v>1861</v>
      </c>
      <c r="E430" s="141">
        <v>5.3850416451986547</v>
      </c>
      <c r="F430" s="97">
        <v>18.059999999999999</v>
      </c>
      <c r="G430" s="110">
        <v>1</v>
      </c>
    </row>
    <row r="431" spans="1:7" s="89" customFormat="1" ht="14.4" customHeight="1">
      <c r="A431" s="92" t="s">
        <v>526</v>
      </c>
      <c r="B431" s="5" t="s">
        <v>1524</v>
      </c>
      <c r="C431" s="99" t="s">
        <v>1857</v>
      </c>
      <c r="D431" s="99" t="s">
        <v>1861</v>
      </c>
      <c r="E431" s="140">
        <v>0.73619637568170304</v>
      </c>
      <c r="F431" s="96">
        <v>2.42</v>
      </c>
      <c r="G431" s="107">
        <v>1</v>
      </c>
    </row>
    <row r="432" spans="1:7" s="89" customFormat="1" ht="14.4" customHeight="1">
      <c r="A432" s="93" t="s">
        <v>527</v>
      </c>
      <c r="B432" s="159" t="s">
        <v>1524</v>
      </c>
      <c r="C432" s="160" t="s">
        <v>1857</v>
      </c>
      <c r="D432" s="160" t="s">
        <v>1861</v>
      </c>
      <c r="E432" s="161">
        <v>1.2421178354662554</v>
      </c>
      <c r="F432" s="162">
        <v>4.05</v>
      </c>
      <c r="G432" s="108">
        <v>1</v>
      </c>
    </row>
    <row r="433" spans="1:7" s="89" customFormat="1" ht="14.4" customHeight="1">
      <c r="A433" s="156" t="s">
        <v>528</v>
      </c>
      <c r="B433" s="7" t="s">
        <v>1524</v>
      </c>
      <c r="C433" s="163" t="s">
        <v>1857</v>
      </c>
      <c r="D433" s="163" t="s">
        <v>1861</v>
      </c>
      <c r="E433" s="164">
        <v>1.855375293380273</v>
      </c>
      <c r="F433" s="165">
        <v>7.93</v>
      </c>
      <c r="G433" s="109">
        <v>1</v>
      </c>
    </row>
    <row r="434" spans="1:7" s="89" customFormat="1" ht="14.4" customHeight="1">
      <c r="A434" s="94" t="s">
        <v>529</v>
      </c>
      <c r="B434" s="95" t="s">
        <v>1524</v>
      </c>
      <c r="C434" s="100" t="s">
        <v>1857</v>
      </c>
      <c r="D434" s="100" t="s">
        <v>1861</v>
      </c>
      <c r="E434" s="141">
        <v>3.9556101655397922</v>
      </c>
      <c r="F434" s="97">
        <v>15.05</v>
      </c>
      <c r="G434" s="110">
        <v>1</v>
      </c>
    </row>
    <row r="435" spans="1:7" s="89" customFormat="1" ht="14.4" customHeight="1">
      <c r="A435" s="92" t="s">
        <v>530</v>
      </c>
      <c r="B435" s="5" t="s">
        <v>1525</v>
      </c>
      <c r="C435" s="99" t="s">
        <v>1857</v>
      </c>
      <c r="D435" s="99" t="s">
        <v>1861</v>
      </c>
      <c r="E435" s="140">
        <v>1.0132212782802821</v>
      </c>
      <c r="F435" s="96">
        <v>3.37</v>
      </c>
      <c r="G435" s="107">
        <v>1</v>
      </c>
    </row>
    <row r="436" spans="1:7" s="89" customFormat="1" ht="14.4" customHeight="1">
      <c r="A436" s="93" t="s">
        <v>531</v>
      </c>
      <c r="B436" s="159" t="s">
        <v>1525</v>
      </c>
      <c r="C436" s="160" t="s">
        <v>1857</v>
      </c>
      <c r="D436" s="160" t="s">
        <v>1861</v>
      </c>
      <c r="E436" s="161">
        <v>1.5327806917920921</v>
      </c>
      <c r="F436" s="162">
        <v>5.76</v>
      </c>
      <c r="G436" s="108">
        <v>1</v>
      </c>
    </row>
    <row r="437" spans="1:7" s="89" customFormat="1" ht="14.4" customHeight="1">
      <c r="A437" s="156" t="s">
        <v>532</v>
      </c>
      <c r="B437" s="7" t="s">
        <v>1525</v>
      </c>
      <c r="C437" s="163" t="s">
        <v>1857</v>
      </c>
      <c r="D437" s="163" t="s">
        <v>1861</v>
      </c>
      <c r="E437" s="164">
        <v>2.1543470246882013</v>
      </c>
      <c r="F437" s="165">
        <v>8.89</v>
      </c>
      <c r="G437" s="109">
        <v>1</v>
      </c>
    </row>
    <row r="438" spans="1:7" s="89" customFormat="1" ht="14.4" customHeight="1">
      <c r="A438" s="94" t="s">
        <v>533</v>
      </c>
      <c r="B438" s="95" t="s">
        <v>1525</v>
      </c>
      <c r="C438" s="100" t="s">
        <v>1857</v>
      </c>
      <c r="D438" s="100" t="s">
        <v>1861</v>
      </c>
      <c r="E438" s="141">
        <v>3.8018312110819745</v>
      </c>
      <c r="F438" s="97">
        <v>14.18</v>
      </c>
      <c r="G438" s="110">
        <v>1</v>
      </c>
    </row>
    <row r="439" spans="1:7" s="89" customFormat="1" ht="14.4" customHeight="1">
      <c r="A439" s="92" t="s">
        <v>534</v>
      </c>
      <c r="B439" s="5" t="s">
        <v>1526</v>
      </c>
      <c r="C439" s="99" t="s">
        <v>1857</v>
      </c>
      <c r="D439" s="99" t="s">
        <v>1861</v>
      </c>
      <c r="E439" s="140">
        <v>1.2265198734007987</v>
      </c>
      <c r="F439" s="96">
        <v>4.6500000000000004</v>
      </c>
      <c r="G439" s="107">
        <v>1</v>
      </c>
    </row>
    <row r="440" spans="1:7" s="89" customFormat="1" ht="14.4" customHeight="1">
      <c r="A440" s="93" t="s">
        <v>535</v>
      </c>
      <c r="B440" s="159" t="s">
        <v>1526</v>
      </c>
      <c r="C440" s="160" t="s">
        <v>1857</v>
      </c>
      <c r="D440" s="160" t="s">
        <v>1861</v>
      </c>
      <c r="E440" s="161">
        <v>1.5166539925064182</v>
      </c>
      <c r="F440" s="162">
        <v>6.38</v>
      </c>
      <c r="G440" s="108">
        <v>1</v>
      </c>
    </row>
    <row r="441" spans="1:7" s="89" customFormat="1" ht="14.4" customHeight="1">
      <c r="A441" s="156" t="s">
        <v>536</v>
      </c>
      <c r="B441" s="7" t="s">
        <v>1526</v>
      </c>
      <c r="C441" s="163" t="s">
        <v>1857</v>
      </c>
      <c r="D441" s="163" t="s">
        <v>1861</v>
      </c>
      <c r="E441" s="164">
        <v>2.1551001495575299</v>
      </c>
      <c r="F441" s="165">
        <v>9.64</v>
      </c>
      <c r="G441" s="109">
        <v>1</v>
      </c>
    </row>
    <row r="442" spans="1:7" s="89" customFormat="1" ht="14.4" customHeight="1">
      <c r="A442" s="94" t="s">
        <v>537</v>
      </c>
      <c r="B442" s="95" t="s">
        <v>1526</v>
      </c>
      <c r="C442" s="100" t="s">
        <v>1857</v>
      </c>
      <c r="D442" s="100" t="s">
        <v>1861</v>
      </c>
      <c r="E442" s="141">
        <v>3.6921542715418503</v>
      </c>
      <c r="F442" s="97">
        <v>15.36</v>
      </c>
      <c r="G442" s="110">
        <v>1</v>
      </c>
    </row>
    <row r="443" spans="1:7" s="89" customFormat="1" ht="14.4" customHeight="1">
      <c r="A443" s="92" t="s">
        <v>538</v>
      </c>
      <c r="B443" s="5" t="s">
        <v>1527</v>
      </c>
      <c r="C443" s="99" t="s">
        <v>1857</v>
      </c>
      <c r="D443" s="99" t="s">
        <v>1861</v>
      </c>
      <c r="E443" s="140">
        <v>0.81158041556714988</v>
      </c>
      <c r="F443" s="96">
        <v>2.58</v>
      </c>
      <c r="G443" s="107">
        <v>1</v>
      </c>
    </row>
    <row r="444" spans="1:7" s="89" customFormat="1" ht="14.4" customHeight="1">
      <c r="A444" s="93" t="s">
        <v>539</v>
      </c>
      <c r="B444" s="159" t="s">
        <v>1527</v>
      </c>
      <c r="C444" s="160" t="s">
        <v>1857</v>
      </c>
      <c r="D444" s="160" t="s">
        <v>1861</v>
      </c>
      <c r="E444" s="161">
        <v>1.0738970321696528</v>
      </c>
      <c r="F444" s="162">
        <v>4.0599999999999996</v>
      </c>
      <c r="G444" s="108">
        <v>1</v>
      </c>
    </row>
    <row r="445" spans="1:7" s="89" customFormat="1" ht="14.4" customHeight="1">
      <c r="A445" s="156" t="s">
        <v>540</v>
      </c>
      <c r="B445" s="7" t="s">
        <v>1527</v>
      </c>
      <c r="C445" s="163" t="s">
        <v>1857</v>
      </c>
      <c r="D445" s="163" t="s">
        <v>1861</v>
      </c>
      <c r="E445" s="164">
        <v>1.5755048372668736</v>
      </c>
      <c r="F445" s="165">
        <v>7.52</v>
      </c>
      <c r="G445" s="109">
        <v>1</v>
      </c>
    </row>
    <row r="446" spans="1:7" s="89" customFormat="1" ht="14.4" customHeight="1">
      <c r="A446" s="94" t="s">
        <v>541</v>
      </c>
      <c r="B446" s="95" t="s">
        <v>1527</v>
      </c>
      <c r="C446" s="100" t="s">
        <v>1857</v>
      </c>
      <c r="D446" s="100" t="s">
        <v>1861</v>
      </c>
      <c r="E446" s="141">
        <v>2.6336394702406234</v>
      </c>
      <c r="F446" s="97">
        <v>12.21</v>
      </c>
      <c r="G446" s="110">
        <v>1</v>
      </c>
    </row>
    <row r="447" spans="1:7" s="89" customFormat="1" ht="14.4" customHeight="1">
      <c r="A447" s="92" t="s">
        <v>542</v>
      </c>
      <c r="B447" s="5" t="s">
        <v>1528</v>
      </c>
      <c r="C447" s="99" t="s">
        <v>1857</v>
      </c>
      <c r="D447" s="99" t="s">
        <v>1861</v>
      </c>
      <c r="E447" s="140">
        <v>1.1554245018898588</v>
      </c>
      <c r="F447" s="96">
        <v>2.85</v>
      </c>
      <c r="G447" s="107">
        <v>1</v>
      </c>
    </row>
    <row r="448" spans="1:7" s="89" customFormat="1" ht="14.4" customHeight="1">
      <c r="A448" s="93" t="s">
        <v>543</v>
      </c>
      <c r="B448" s="159" t="s">
        <v>1528</v>
      </c>
      <c r="C448" s="160" t="s">
        <v>1857</v>
      </c>
      <c r="D448" s="160" t="s">
        <v>1861</v>
      </c>
      <c r="E448" s="161">
        <v>1.4454391634481676</v>
      </c>
      <c r="F448" s="162">
        <v>4.4400000000000004</v>
      </c>
      <c r="G448" s="108">
        <v>1</v>
      </c>
    </row>
    <row r="449" spans="1:7" s="89" customFormat="1" ht="14.4" customHeight="1">
      <c r="A449" s="156" t="s">
        <v>544</v>
      </c>
      <c r="B449" s="7" t="s">
        <v>1528</v>
      </c>
      <c r="C449" s="163" t="s">
        <v>1857</v>
      </c>
      <c r="D449" s="163" t="s">
        <v>1861</v>
      </c>
      <c r="E449" s="164">
        <v>2.042800537692572</v>
      </c>
      <c r="F449" s="165">
        <v>7.29</v>
      </c>
      <c r="G449" s="109">
        <v>1</v>
      </c>
    </row>
    <row r="450" spans="1:7" s="89" customFormat="1" ht="14.4" customHeight="1">
      <c r="A450" s="94" t="s">
        <v>545</v>
      </c>
      <c r="B450" s="95" t="s">
        <v>1528</v>
      </c>
      <c r="C450" s="100" t="s">
        <v>1857</v>
      </c>
      <c r="D450" s="100" t="s">
        <v>1861</v>
      </c>
      <c r="E450" s="141">
        <v>3.7213973966055369</v>
      </c>
      <c r="F450" s="97">
        <v>12.88</v>
      </c>
      <c r="G450" s="110">
        <v>1</v>
      </c>
    </row>
    <row r="451" spans="1:7" s="89" customFormat="1" ht="14.4" customHeight="1">
      <c r="A451" s="92" t="s">
        <v>546</v>
      </c>
      <c r="B451" s="5" t="s">
        <v>1529</v>
      </c>
      <c r="C451" s="99" t="s">
        <v>1857</v>
      </c>
      <c r="D451" s="99" t="s">
        <v>1861</v>
      </c>
      <c r="E451" s="140">
        <v>0.87785187669612108</v>
      </c>
      <c r="F451" s="96">
        <v>2.0299999999999998</v>
      </c>
      <c r="G451" s="107">
        <v>1</v>
      </c>
    </row>
    <row r="452" spans="1:7" s="89" customFormat="1" ht="14.4" customHeight="1">
      <c r="A452" s="93" t="s">
        <v>547</v>
      </c>
      <c r="B452" s="159" t="s">
        <v>1529</v>
      </c>
      <c r="C452" s="160" t="s">
        <v>1857</v>
      </c>
      <c r="D452" s="160" t="s">
        <v>1861</v>
      </c>
      <c r="E452" s="161">
        <v>1.1320040993063414</v>
      </c>
      <c r="F452" s="162">
        <v>3.33</v>
      </c>
      <c r="G452" s="108">
        <v>1</v>
      </c>
    </row>
    <row r="453" spans="1:7" s="89" customFormat="1" ht="14.4" customHeight="1">
      <c r="A453" s="156" t="s">
        <v>548</v>
      </c>
      <c r="B453" s="7" t="s">
        <v>1529</v>
      </c>
      <c r="C453" s="163" t="s">
        <v>1857</v>
      </c>
      <c r="D453" s="163" t="s">
        <v>1861</v>
      </c>
      <c r="E453" s="164">
        <v>1.5414946695260412</v>
      </c>
      <c r="F453" s="165">
        <v>5.7</v>
      </c>
      <c r="G453" s="109">
        <v>1</v>
      </c>
    </row>
    <row r="454" spans="1:7" s="89" customFormat="1" ht="14.4" customHeight="1">
      <c r="A454" s="94" t="s">
        <v>549</v>
      </c>
      <c r="B454" s="95" t="s">
        <v>1529</v>
      </c>
      <c r="C454" s="100" t="s">
        <v>1857</v>
      </c>
      <c r="D454" s="100" t="s">
        <v>1861</v>
      </c>
      <c r="E454" s="141">
        <v>2.6519339286485613</v>
      </c>
      <c r="F454" s="97">
        <v>9.86</v>
      </c>
      <c r="G454" s="110">
        <v>1</v>
      </c>
    </row>
    <row r="455" spans="1:7" s="89" customFormat="1" ht="14.4" customHeight="1">
      <c r="A455" s="92" t="s">
        <v>550</v>
      </c>
      <c r="B455" s="5" t="s">
        <v>1530</v>
      </c>
      <c r="C455" s="99" t="s">
        <v>1857</v>
      </c>
      <c r="D455" s="99" t="s">
        <v>1861</v>
      </c>
      <c r="E455" s="140">
        <v>1.1006404325246459</v>
      </c>
      <c r="F455" s="96">
        <v>3.2</v>
      </c>
      <c r="G455" s="107">
        <v>1</v>
      </c>
    </row>
    <row r="456" spans="1:7" s="89" customFormat="1" ht="14.4" customHeight="1">
      <c r="A456" s="93" t="s">
        <v>551</v>
      </c>
      <c r="B456" s="159" t="s">
        <v>1530</v>
      </c>
      <c r="C456" s="160" t="s">
        <v>1857</v>
      </c>
      <c r="D456" s="160" t="s">
        <v>1861</v>
      </c>
      <c r="E456" s="161">
        <v>1.5173833342913148</v>
      </c>
      <c r="F456" s="162">
        <v>4.83</v>
      </c>
      <c r="G456" s="108">
        <v>1</v>
      </c>
    </row>
    <row r="457" spans="1:7" s="89" customFormat="1" ht="14.4" customHeight="1">
      <c r="A457" s="156" t="s">
        <v>552</v>
      </c>
      <c r="B457" s="7" t="s">
        <v>1530</v>
      </c>
      <c r="C457" s="163" t="s">
        <v>1857</v>
      </c>
      <c r="D457" s="163" t="s">
        <v>1861</v>
      </c>
      <c r="E457" s="164">
        <v>2.2912012335234042</v>
      </c>
      <c r="F457" s="165">
        <v>8.1199999999999992</v>
      </c>
      <c r="G457" s="109">
        <v>1</v>
      </c>
    </row>
    <row r="458" spans="1:7" s="89" customFormat="1" ht="14.4" customHeight="1">
      <c r="A458" s="94" t="s">
        <v>553</v>
      </c>
      <c r="B458" s="95" t="s">
        <v>1530</v>
      </c>
      <c r="C458" s="100" t="s">
        <v>1857</v>
      </c>
      <c r="D458" s="100" t="s">
        <v>1861</v>
      </c>
      <c r="E458" s="141">
        <v>3.953673686561646</v>
      </c>
      <c r="F458" s="97">
        <v>12.63</v>
      </c>
      <c r="G458" s="110">
        <v>1</v>
      </c>
    </row>
    <row r="459" spans="1:7" s="89" customFormat="1" ht="14.4" customHeight="1">
      <c r="A459" s="92" t="s">
        <v>1531</v>
      </c>
      <c r="B459" s="5" t="s">
        <v>1532</v>
      </c>
      <c r="C459" s="99" t="s">
        <v>1857</v>
      </c>
      <c r="D459" s="99" t="s">
        <v>1861</v>
      </c>
      <c r="E459" s="140">
        <v>1.2919133075937306</v>
      </c>
      <c r="F459" s="96">
        <v>4.09</v>
      </c>
      <c r="G459" s="107">
        <v>1</v>
      </c>
    </row>
    <row r="460" spans="1:7" s="89" customFormat="1" ht="14.4" customHeight="1">
      <c r="A460" s="93" t="s">
        <v>1533</v>
      </c>
      <c r="B460" s="159" t="s">
        <v>1532</v>
      </c>
      <c r="C460" s="160" t="s">
        <v>1857</v>
      </c>
      <c r="D460" s="160" t="s">
        <v>1861</v>
      </c>
      <c r="E460" s="161">
        <v>1.7713659974534768</v>
      </c>
      <c r="F460" s="162">
        <v>6.46</v>
      </c>
      <c r="G460" s="108">
        <v>1</v>
      </c>
    </row>
    <row r="461" spans="1:7" s="89" customFormat="1" ht="14.4" customHeight="1">
      <c r="A461" s="156" t="s">
        <v>1534</v>
      </c>
      <c r="B461" s="7" t="s">
        <v>1532</v>
      </c>
      <c r="C461" s="163" t="s">
        <v>1857</v>
      </c>
      <c r="D461" s="163" t="s">
        <v>1861</v>
      </c>
      <c r="E461" s="164">
        <v>2.6232881017781087</v>
      </c>
      <c r="F461" s="165">
        <v>10.7</v>
      </c>
      <c r="G461" s="109">
        <v>1</v>
      </c>
    </row>
    <row r="462" spans="1:7" s="89" customFormat="1" ht="14.4" customHeight="1">
      <c r="A462" s="94" t="s">
        <v>1535</v>
      </c>
      <c r="B462" s="95" t="s">
        <v>1532</v>
      </c>
      <c r="C462" s="100" t="s">
        <v>1857</v>
      </c>
      <c r="D462" s="100" t="s">
        <v>1861</v>
      </c>
      <c r="E462" s="141">
        <v>4.8265334398415751</v>
      </c>
      <c r="F462" s="97">
        <v>18.03</v>
      </c>
      <c r="G462" s="110">
        <v>1</v>
      </c>
    </row>
    <row r="463" spans="1:7" s="89" customFormat="1" ht="14.4" customHeight="1">
      <c r="A463" s="92" t="s">
        <v>1536</v>
      </c>
      <c r="B463" s="5" t="s">
        <v>1537</v>
      </c>
      <c r="C463" s="99" t="s">
        <v>1857</v>
      </c>
      <c r="D463" s="99" t="s">
        <v>1861</v>
      </c>
      <c r="E463" s="140">
        <v>1.4757053357622221</v>
      </c>
      <c r="F463" s="96">
        <v>3.6</v>
      </c>
      <c r="G463" s="107">
        <v>1</v>
      </c>
    </row>
    <row r="464" spans="1:7" s="89" customFormat="1" ht="14.4" customHeight="1">
      <c r="A464" s="93" t="s">
        <v>1538</v>
      </c>
      <c r="B464" s="159" t="s">
        <v>1537</v>
      </c>
      <c r="C464" s="160" t="s">
        <v>1857</v>
      </c>
      <c r="D464" s="160" t="s">
        <v>1861</v>
      </c>
      <c r="E464" s="161">
        <v>1.81200854768618</v>
      </c>
      <c r="F464" s="162">
        <v>5.68</v>
      </c>
      <c r="G464" s="108">
        <v>1</v>
      </c>
    </row>
    <row r="465" spans="1:7" s="89" customFormat="1" ht="14.4" customHeight="1">
      <c r="A465" s="156" t="s">
        <v>1539</v>
      </c>
      <c r="B465" s="7" t="s">
        <v>1537</v>
      </c>
      <c r="C465" s="163" t="s">
        <v>1857</v>
      </c>
      <c r="D465" s="163" t="s">
        <v>1861</v>
      </c>
      <c r="E465" s="164">
        <v>2.5901486714543385</v>
      </c>
      <c r="F465" s="165">
        <v>9.89</v>
      </c>
      <c r="G465" s="109">
        <v>1</v>
      </c>
    </row>
    <row r="466" spans="1:7" s="89" customFormat="1" ht="14.4" customHeight="1">
      <c r="A466" s="94" t="s">
        <v>1540</v>
      </c>
      <c r="B466" s="95" t="s">
        <v>1537</v>
      </c>
      <c r="C466" s="100" t="s">
        <v>1857</v>
      </c>
      <c r="D466" s="100" t="s">
        <v>1861</v>
      </c>
      <c r="E466" s="141">
        <v>4.2467205240779071</v>
      </c>
      <c r="F466" s="97">
        <v>15.65</v>
      </c>
      <c r="G466" s="110">
        <v>1</v>
      </c>
    </row>
    <row r="467" spans="1:7" s="89" customFormat="1" ht="14.4" customHeight="1">
      <c r="A467" s="92" t="s">
        <v>1541</v>
      </c>
      <c r="B467" s="5" t="s">
        <v>1542</v>
      </c>
      <c r="C467" s="99" t="s">
        <v>1857</v>
      </c>
      <c r="D467" s="99" t="s">
        <v>1861</v>
      </c>
      <c r="E467" s="140">
        <v>1.1190169201723097</v>
      </c>
      <c r="F467" s="96">
        <v>1.88</v>
      </c>
      <c r="G467" s="107">
        <v>1</v>
      </c>
    </row>
    <row r="468" spans="1:7" s="89" customFormat="1" ht="14.4" customHeight="1">
      <c r="A468" s="93" t="s">
        <v>1543</v>
      </c>
      <c r="B468" s="159" t="s">
        <v>1542</v>
      </c>
      <c r="C468" s="160" t="s">
        <v>1857</v>
      </c>
      <c r="D468" s="160" t="s">
        <v>1861</v>
      </c>
      <c r="E468" s="161">
        <v>1.3669087310245034</v>
      </c>
      <c r="F468" s="162">
        <v>4.0199999999999996</v>
      </c>
      <c r="G468" s="108">
        <v>1</v>
      </c>
    </row>
    <row r="469" spans="1:7" s="89" customFormat="1" ht="14.4" customHeight="1">
      <c r="A469" s="156" t="s">
        <v>1544</v>
      </c>
      <c r="B469" s="7" t="s">
        <v>1542</v>
      </c>
      <c r="C469" s="163" t="s">
        <v>1857</v>
      </c>
      <c r="D469" s="163" t="s">
        <v>1861</v>
      </c>
      <c r="E469" s="164">
        <v>1.8067604980911287</v>
      </c>
      <c r="F469" s="165">
        <v>7.85</v>
      </c>
      <c r="G469" s="109">
        <v>1</v>
      </c>
    </row>
    <row r="470" spans="1:7" s="89" customFormat="1" ht="14.4" customHeight="1">
      <c r="A470" s="94" t="s">
        <v>1545</v>
      </c>
      <c r="B470" s="95" t="s">
        <v>1542</v>
      </c>
      <c r="C470" s="100" t="s">
        <v>1857</v>
      </c>
      <c r="D470" s="100" t="s">
        <v>1861</v>
      </c>
      <c r="E470" s="141">
        <v>3.9650052371201072</v>
      </c>
      <c r="F470" s="97">
        <v>18.32</v>
      </c>
      <c r="G470" s="110">
        <v>1</v>
      </c>
    </row>
    <row r="471" spans="1:7" s="89" customFormat="1" ht="14.4" customHeight="1">
      <c r="A471" s="92" t="s">
        <v>1546</v>
      </c>
      <c r="B471" s="5" t="s">
        <v>1547</v>
      </c>
      <c r="C471" s="99" t="s">
        <v>1857</v>
      </c>
      <c r="D471" s="99" t="s">
        <v>1861</v>
      </c>
      <c r="E471" s="140">
        <v>1.0005144085489048</v>
      </c>
      <c r="F471" s="96">
        <v>2.95</v>
      </c>
      <c r="G471" s="107">
        <v>1</v>
      </c>
    </row>
    <row r="472" spans="1:7" s="89" customFormat="1" ht="14.4" customHeight="1">
      <c r="A472" s="93" t="s">
        <v>1548</v>
      </c>
      <c r="B472" s="159" t="s">
        <v>1547</v>
      </c>
      <c r="C472" s="160" t="s">
        <v>1857</v>
      </c>
      <c r="D472" s="160" t="s">
        <v>1861</v>
      </c>
      <c r="E472" s="161">
        <v>1.2922018261514725</v>
      </c>
      <c r="F472" s="162">
        <v>4.55</v>
      </c>
      <c r="G472" s="108">
        <v>1</v>
      </c>
    </row>
    <row r="473" spans="1:7" s="89" customFormat="1" ht="14.4" customHeight="1">
      <c r="A473" s="156" t="s">
        <v>1549</v>
      </c>
      <c r="B473" s="7" t="s">
        <v>1547</v>
      </c>
      <c r="C473" s="163" t="s">
        <v>1857</v>
      </c>
      <c r="D473" s="163" t="s">
        <v>1861</v>
      </c>
      <c r="E473" s="164">
        <v>1.8725170872343664</v>
      </c>
      <c r="F473" s="165">
        <v>7.21</v>
      </c>
      <c r="G473" s="109">
        <v>1</v>
      </c>
    </row>
    <row r="474" spans="1:7" s="89" customFormat="1" ht="14.4" customHeight="1">
      <c r="A474" s="94" t="s">
        <v>1550</v>
      </c>
      <c r="B474" s="95" t="s">
        <v>1547</v>
      </c>
      <c r="C474" s="100" t="s">
        <v>1857</v>
      </c>
      <c r="D474" s="100" t="s">
        <v>1861</v>
      </c>
      <c r="E474" s="141">
        <v>2.8012286072713719</v>
      </c>
      <c r="F474" s="97">
        <v>10.02</v>
      </c>
      <c r="G474" s="110">
        <v>1</v>
      </c>
    </row>
    <row r="475" spans="1:7" s="89" customFormat="1" ht="14.4" customHeight="1">
      <c r="A475" s="92" t="s">
        <v>1551</v>
      </c>
      <c r="B475" s="5" t="s">
        <v>1552</v>
      </c>
      <c r="C475" s="99" t="s">
        <v>1857</v>
      </c>
      <c r="D475" s="99" t="s">
        <v>1861</v>
      </c>
      <c r="E475" s="140">
        <v>0.81144243310715924</v>
      </c>
      <c r="F475" s="96">
        <v>1.44</v>
      </c>
      <c r="G475" s="107">
        <v>1</v>
      </c>
    </row>
    <row r="476" spans="1:7" s="89" customFormat="1" ht="14.4" customHeight="1">
      <c r="A476" s="93" t="s">
        <v>1553</v>
      </c>
      <c r="B476" s="159" t="s">
        <v>1552</v>
      </c>
      <c r="C476" s="160" t="s">
        <v>1857</v>
      </c>
      <c r="D476" s="160" t="s">
        <v>1861</v>
      </c>
      <c r="E476" s="161">
        <v>1.0479747530254997</v>
      </c>
      <c r="F476" s="162">
        <v>2.4</v>
      </c>
      <c r="G476" s="108">
        <v>1</v>
      </c>
    </row>
    <row r="477" spans="1:7" s="89" customFormat="1" ht="14.4" customHeight="1">
      <c r="A477" s="156" t="s">
        <v>1554</v>
      </c>
      <c r="B477" s="7" t="s">
        <v>1552</v>
      </c>
      <c r="C477" s="163" t="s">
        <v>1857</v>
      </c>
      <c r="D477" s="163" t="s">
        <v>1861</v>
      </c>
      <c r="E477" s="164">
        <v>1.5408435508526108</v>
      </c>
      <c r="F477" s="165">
        <v>4.67</v>
      </c>
      <c r="G477" s="109">
        <v>1</v>
      </c>
    </row>
    <row r="478" spans="1:7" s="89" customFormat="1" ht="14.4" customHeight="1">
      <c r="A478" s="94" t="s">
        <v>1555</v>
      </c>
      <c r="B478" s="95" t="s">
        <v>1552</v>
      </c>
      <c r="C478" s="100" t="s">
        <v>1857</v>
      </c>
      <c r="D478" s="100" t="s">
        <v>1861</v>
      </c>
      <c r="E478" s="141">
        <v>2.6240861148239234</v>
      </c>
      <c r="F478" s="97">
        <v>8.25</v>
      </c>
      <c r="G478" s="110">
        <v>1</v>
      </c>
    </row>
    <row r="479" spans="1:7" s="89" customFormat="1" ht="14.4" customHeight="1">
      <c r="A479" s="92" t="s">
        <v>554</v>
      </c>
      <c r="B479" s="5" t="s">
        <v>1556</v>
      </c>
      <c r="C479" s="99" t="s">
        <v>1857</v>
      </c>
      <c r="D479" s="99" t="s">
        <v>1861</v>
      </c>
      <c r="E479" s="140">
        <v>0.69824641700884316</v>
      </c>
      <c r="F479" s="96">
        <v>2.94</v>
      </c>
      <c r="G479" s="107">
        <v>1</v>
      </c>
    </row>
    <row r="480" spans="1:7" s="89" customFormat="1" ht="14.4" customHeight="1">
      <c r="A480" s="93" t="s">
        <v>555</v>
      </c>
      <c r="B480" s="159" t="s">
        <v>1556</v>
      </c>
      <c r="C480" s="160" t="s">
        <v>1857</v>
      </c>
      <c r="D480" s="160" t="s">
        <v>1861</v>
      </c>
      <c r="E480" s="161">
        <v>0.80696896723170541</v>
      </c>
      <c r="F480" s="162">
        <v>4.0999999999999996</v>
      </c>
      <c r="G480" s="108">
        <v>1</v>
      </c>
    </row>
    <row r="481" spans="1:7" s="89" customFormat="1" ht="14.4" customHeight="1">
      <c r="A481" s="156" t="s">
        <v>556</v>
      </c>
      <c r="B481" s="7" t="s">
        <v>1556</v>
      </c>
      <c r="C481" s="163" t="s">
        <v>1857</v>
      </c>
      <c r="D481" s="163" t="s">
        <v>1861</v>
      </c>
      <c r="E481" s="164">
        <v>1.1005187222149899</v>
      </c>
      <c r="F481" s="165">
        <v>6.31</v>
      </c>
      <c r="G481" s="109">
        <v>1</v>
      </c>
    </row>
    <row r="482" spans="1:7" s="89" customFormat="1" ht="14.4" customHeight="1">
      <c r="A482" s="94" t="s">
        <v>557</v>
      </c>
      <c r="B482" s="95" t="s">
        <v>1556</v>
      </c>
      <c r="C482" s="100" t="s">
        <v>1857</v>
      </c>
      <c r="D482" s="100" t="s">
        <v>1861</v>
      </c>
      <c r="E482" s="141">
        <v>1.8090114346652455</v>
      </c>
      <c r="F482" s="97">
        <v>10.01</v>
      </c>
      <c r="G482" s="110">
        <v>1</v>
      </c>
    </row>
    <row r="483" spans="1:7" s="89" customFormat="1" ht="14.4" customHeight="1">
      <c r="A483" s="92" t="s">
        <v>558</v>
      </c>
      <c r="B483" s="5" t="s">
        <v>1557</v>
      </c>
      <c r="C483" s="99" t="s">
        <v>1857</v>
      </c>
      <c r="D483" s="99" t="s">
        <v>1861</v>
      </c>
      <c r="E483" s="140">
        <v>0.59034642173281271</v>
      </c>
      <c r="F483" s="96">
        <v>2.39</v>
      </c>
      <c r="G483" s="107">
        <v>1</v>
      </c>
    </row>
    <row r="484" spans="1:7" s="89" customFormat="1" ht="14.4" customHeight="1">
      <c r="A484" s="93" t="s">
        <v>559</v>
      </c>
      <c r="B484" s="159" t="s">
        <v>1557</v>
      </c>
      <c r="C484" s="160" t="s">
        <v>1857</v>
      </c>
      <c r="D484" s="160" t="s">
        <v>1861</v>
      </c>
      <c r="E484" s="161">
        <v>0.73480167529740781</v>
      </c>
      <c r="F484" s="162">
        <v>3.07</v>
      </c>
      <c r="G484" s="108">
        <v>1</v>
      </c>
    </row>
    <row r="485" spans="1:7" s="89" customFormat="1" ht="14.4" customHeight="1">
      <c r="A485" s="156" t="s">
        <v>560</v>
      </c>
      <c r="B485" s="7" t="s">
        <v>1557</v>
      </c>
      <c r="C485" s="163" t="s">
        <v>1857</v>
      </c>
      <c r="D485" s="163" t="s">
        <v>1861</v>
      </c>
      <c r="E485" s="164">
        <v>1.0711342180093175</v>
      </c>
      <c r="F485" s="165">
        <v>4.6100000000000003</v>
      </c>
      <c r="G485" s="109">
        <v>1</v>
      </c>
    </row>
    <row r="486" spans="1:7" s="89" customFormat="1" ht="14.4" customHeight="1">
      <c r="A486" s="94" t="s">
        <v>561</v>
      </c>
      <c r="B486" s="95" t="s">
        <v>1557</v>
      </c>
      <c r="C486" s="100" t="s">
        <v>1857</v>
      </c>
      <c r="D486" s="100" t="s">
        <v>1861</v>
      </c>
      <c r="E486" s="141">
        <v>2.0861670495016948</v>
      </c>
      <c r="F486" s="97">
        <v>8.49</v>
      </c>
      <c r="G486" s="110">
        <v>1</v>
      </c>
    </row>
    <row r="487" spans="1:7" s="89" customFormat="1" ht="14.4" customHeight="1">
      <c r="A487" s="92" t="s">
        <v>562</v>
      </c>
      <c r="B487" s="5" t="s">
        <v>1558</v>
      </c>
      <c r="C487" s="99" t="s">
        <v>1857</v>
      </c>
      <c r="D487" s="99" t="s">
        <v>1861</v>
      </c>
      <c r="E487" s="140">
        <v>0.53852996798913222</v>
      </c>
      <c r="F487" s="96">
        <v>2.17</v>
      </c>
      <c r="G487" s="107">
        <v>1</v>
      </c>
    </row>
    <row r="488" spans="1:7" s="89" customFormat="1" ht="14.4" customHeight="1">
      <c r="A488" s="93" t="s">
        <v>563</v>
      </c>
      <c r="B488" s="159" t="s">
        <v>1558</v>
      </c>
      <c r="C488" s="160" t="s">
        <v>1857</v>
      </c>
      <c r="D488" s="160" t="s">
        <v>1861</v>
      </c>
      <c r="E488" s="161">
        <v>0.69659399256841104</v>
      </c>
      <c r="F488" s="162">
        <v>2.97</v>
      </c>
      <c r="G488" s="108">
        <v>1</v>
      </c>
    </row>
    <row r="489" spans="1:7" s="89" customFormat="1" ht="14.4" customHeight="1">
      <c r="A489" s="156" t="s">
        <v>564</v>
      </c>
      <c r="B489" s="7" t="s">
        <v>1558</v>
      </c>
      <c r="C489" s="163" t="s">
        <v>1857</v>
      </c>
      <c r="D489" s="163" t="s">
        <v>1861</v>
      </c>
      <c r="E489" s="164">
        <v>0.99896861143516069</v>
      </c>
      <c r="F489" s="165">
        <v>4.2300000000000004</v>
      </c>
      <c r="G489" s="109">
        <v>1</v>
      </c>
    </row>
    <row r="490" spans="1:7" s="89" customFormat="1" ht="14.4" customHeight="1">
      <c r="A490" s="94" t="s">
        <v>565</v>
      </c>
      <c r="B490" s="95" t="s">
        <v>1558</v>
      </c>
      <c r="C490" s="100" t="s">
        <v>1857</v>
      </c>
      <c r="D490" s="100" t="s">
        <v>1861</v>
      </c>
      <c r="E490" s="141">
        <v>2.0501285659296213</v>
      </c>
      <c r="F490" s="97">
        <v>8.39</v>
      </c>
      <c r="G490" s="110">
        <v>1</v>
      </c>
    </row>
    <row r="491" spans="1:7" s="89" customFormat="1" ht="14.4" customHeight="1">
      <c r="A491" s="92" t="s">
        <v>566</v>
      </c>
      <c r="B491" s="5" t="s">
        <v>1559</v>
      </c>
      <c r="C491" s="99" t="s">
        <v>1857</v>
      </c>
      <c r="D491" s="99" t="s">
        <v>1861</v>
      </c>
      <c r="E491" s="140">
        <v>0.50716778368707383</v>
      </c>
      <c r="F491" s="96">
        <v>2.0699999999999998</v>
      </c>
      <c r="G491" s="107">
        <v>1</v>
      </c>
    </row>
    <row r="492" spans="1:7" s="89" customFormat="1" ht="14.4" customHeight="1">
      <c r="A492" s="93" t="s">
        <v>567</v>
      </c>
      <c r="B492" s="159" t="s">
        <v>1559</v>
      </c>
      <c r="C492" s="160" t="s">
        <v>1857</v>
      </c>
      <c r="D492" s="160" t="s">
        <v>1861</v>
      </c>
      <c r="E492" s="161">
        <v>0.65224361859700331</v>
      </c>
      <c r="F492" s="162">
        <v>2.95</v>
      </c>
      <c r="G492" s="108">
        <v>1</v>
      </c>
    </row>
    <row r="493" spans="1:7" s="89" customFormat="1" ht="14.4" customHeight="1">
      <c r="A493" s="156" t="s">
        <v>568</v>
      </c>
      <c r="B493" s="7" t="s">
        <v>1559</v>
      </c>
      <c r="C493" s="163" t="s">
        <v>1857</v>
      </c>
      <c r="D493" s="163" t="s">
        <v>1861</v>
      </c>
      <c r="E493" s="164">
        <v>0.95074012754255921</v>
      </c>
      <c r="F493" s="165">
        <v>4.88</v>
      </c>
      <c r="G493" s="109">
        <v>1</v>
      </c>
    </row>
    <row r="494" spans="1:7" s="89" customFormat="1" ht="14.4" customHeight="1">
      <c r="A494" s="94" t="s">
        <v>569</v>
      </c>
      <c r="B494" s="95" t="s">
        <v>1559</v>
      </c>
      <c r="C494" s="100" t="s">
        <v>1857</v>
      </c>
      <c r="D494" s="100" t="s">
        <v>1861</v>
      </c>
      <c r="E494" s="141">
        <v>1.7125164391216263</v>
      </c>
      <c r="F494" s="97">
        <v>9.01</v>
      </c>
      <c r="G494" s="110">
        <v>1</v>
      </c>
    </row>
    <row r="495" spans="1:7" s="89" customFormat="1" ht="14.4" customHeight="1">
      <c r="A495" s="92" t="s">
        <v>570</v>
      </c>
      <c r="B495" s="5" t="s">
        <v>1560</v>
      </c>
      <c r="C495" s="99" t="s">
        <v>1857</v>
      </c>
      <c r="D495" s="99" t="s">
        <v>1861</v>
      </c>
      <c r="E495" s="140">
        <v>0.5098614119122602</v>
      </c>
      <c r="F495" s="96">
        <v>2.89</v>
      </c>
      <c r="G495" s="107">
        <v>1</v>
      </c>
    </row>
    <row r="496" spans="1:7" s="89" customFormat="1" ht="14.4" customHeight="1">
      <c r="A496" s="93" t="s">
        <v>571</v>
      </c>
      <c r="B496" s="159" t="s">
        <v>1560</v>
      </c>
      <c r="C496" s="160" t="s">
        <v>1857</v>
      </c>
      <c r="D496" s="160" t="s">
        <v>1861</v>
      </c>
      <c r="E496" s="161">
        <v>0.66620196857001601</v>
      </c>
      <c r="F496" s="162">
        <v>3.46</v>
      </c>
      <c r="G496" s="108">
        <v>1</v>
      </c>
    </row>
    <row r="497" spans="1:7" s="89" customFormat="1" ht="14.4" customHeight="1">
      <c r="A497" s="156" t="s">
        <v>572</v>
      </c>
      <c r="B497" s="7" t="s">
        <v>1560</v>
      </c>
      <c r="C497" s="163" t="s">
        <v>1857</v>
      </c>
      <c r="D497" s="163" t="s">
        <v>1861</v>
      </c>
      <c r="E497" s="164">
        <v>1.0073213707928006</v>
      </c>
      <c r="F497" s="165">
        <v>5.12</v>
      </c>
      <c r="G497" s="109">
        <v>1</v>
      </c>
    </row>
    <row r="498" spans="1:7" s="89" customFormat="1" ht="14.4" customHeight="1">
      <c r="A498" s="94" t="s">
        <v>573</v>
      </c>
      <c r="B498" s="95" t="s">
        <v>1560</v>
      </c>
      <c r="C498" s="100" t="s">
        <v>1857</v>
      </c>
      <c r="D498" s="100" t="s">
        <v>1861</v>
      </c>
      <c r="E498" s="141">
        <v>1.7242635371587147</v>
      </c>
      <c r="F498" s="97">
        <v>8.6199999999999992</v>
      </c>
      <c r="G498" s="110">
        <v>1</v>
      </c>
    </row>
    <row r="499" spans="1:7" s="89" customFormat="1" ht="14.4" customHeight="1">
      <c r="A499" s="92" t="s">
        <v>574</v>
      </c>
      <c r="B499" s="5" t="s">
        <v>1561</v>
      </c>
      <c r="C499" s="99" t="s">
        <v>1857</v>
      </c>
      <c r="D499" s="99" t="s">
        <v>1861</v>
      </c>
      <c r="E499" s="140">
        <v>0.54595208152610741</v>
      </c>
      <c r="F499" s="96">
        <v>2.99</v>
      </c>
      <c r="G499" s="107">
        <v>1</v>
      </c>
    </row>
    <row r="500" spans="1:7" s="89" customFormat="1" ht="14.4" customHeight="1">
      <c r="A500" s="93" t="s">
        <v>575</v>
      </c>
      <c r="B500" s="159" t="s">
        <v>1561</v>
      </c>
      <c r="C500" s="160" t="s">
        <v>1857</v>
      </c>
      <c r="D500" s="160" t="s">
        <v>1861</v>
      </c>
      <c r="E500" s="161">
        <v>0.69628765252786728</v>
      </c>
      <c r="F500" s="162">
        <v>3.84</v>
      </c>
      <c r="G500" s="108">
        <v>1</v>
      </c>
    </row>
    <row r="501" spans="1:7" s="89" customFormat="1" ht="14.4" customHeight="1">
      <c r="A501" s="156" t="s">
        <v>576</v>
      </c>
      <c r="B501" s="7" t="s">
        <v>1561</v>
      </c>
      <c r="C501" s="163" t="s">
        <v>1857</v>
      </c>
      <c r="D501" s="163" t="s">
        <v>1861</v>
      </c>
      <c r="E501" s="164">
        <v>0.99892229566090596</v>
      </c>
      <c r="F501" s="165">
        <v>5.79</v>
      </c>
      <c r="G501" s="109">
        <v>1</v>
      </c>
    </row>
    <row r="502" spans="1:7" s="89" customFormat="1" ht="14.4" customHeight="1">
      <c r="A502" s="94" t="s">
        <v>577</v>
      </c>
      <c r="B502" s="95" t="s">
        <v>1561</v>
      </c>
      <c r="C502" s="100" t="s">
        <v>1857</v>
      </c>
      <c r="D502" s="100" t="s">
        <v>1861</v>
      </c>
      <c r="E502" s="141">
        <v>1.7454288520970995</v>
      </c>
      <c r="F502" s="97">
        <v>10.46</v>
      </c>
      <c r="G502" s="110">
        <v>1</v>
      </c>
    </row>
    <row r="503" spans="1:7" s="89" customFormat="1" ht="14.4" customHeight="1">
      <c r="A503" s="92" t="s">
        <v>578</v>
      </c>
      <c r="B503" s="5" t="s">
        <v>1562</v>
      </c>
      <c r="C503" s="99" t="s">
        <v>1857</v>
      </c>
      <c r="D503" s="99" t="s">
        <v>1861</v>
      </c>
      <c r="E503" s="140">
        <v>0.57835209444413149</v>
      </c>
      <c r="F503" s="96">
        <v>2.71</v>
      </c>
      <c r="G503" s="107">
        <v>1</v>
      </c>
    </row>
    <row r="504" spans="1:7" s="89" customFormat="1" ht="14.4" customHeight="1">
      <c r="A504" s="93" t="s">
        <v>579</v>
      </c>
      <c r="B504" s="159" t="s">
        <v>1562</v>
      </c>
      <c r="C504" s="160" t="s">
        <v>1857</v>
      </c>
      <c r="D504" s="160" t="s">
        <v>1861</v>
      </c>
      <c r="E504" s="161">
        <v>0.73204995846462029</v>
      </c>
      <c r="F504" s="162">
        <v>3.56</v>
      </c>
      <c r="G504" s="108">
        <v>1</v>
      </c>
    </row>
    <row r="505" spans="1:7" s="89" customFormat="1" ht="14.4" customHeight="1">
      <c r="A505" s="156" t="s">
        <v>580</v>
      </c>
      <c r="B505" s="7" t="s">
        <v>1562</v>
      </c>
      <c r="C505" s="163" t="s">
        <v>1857</v>
      </c>
      <c r="D505" s="163" t="s">
        <v>1861</v>
      </c>
      <c r="E505" s="164">
        <v>1.0346849517290624</v>
      </c>
      <c r="F505" s="165">
        <v>5.32</v>
      </c>
      <c r="G505" s="109">
        <v>1</v>
      </c>
    </row>
    <row r="506" spans="1:7" s="89" customFormat="1" ht="14.4" customHeight="1">
      <c r="A506" s="94" t="s">
        <v>581</v>
      </c>
      <c r="B506" s="95" t="s">
        <v>1562</v>
      </c>
      <c r="C506" s="100" t="s">
        <v>1857</v>
      </c>
      <c r="D506" s="100" t="s">
        <v>1861</v>
      </c>
      <c r="E506" s="141">
        <v>1.4957196864815807</v>
      </c>
      <c r="F506" s="97">
        <v>7.25</v>
      </c>
      <c r="G506" s="110">
        <v>1</v>
      </c>
    </row>
    <row r="507" spans="1:7" s="89" customFormat="1" ht="14.4" customHeight="1">
      <c r="A507" s="92" t="s">
        <v>582</v>
      </c>
      <c r="B507" s="5" t="s">
        <v>1563</v>
      </c>
      <c r="C507" s="99" t="s">
        <v>1857</v>
      </c>
      <c r="D507" s="99" t="s">
        <v>1861</v>
      </c>
      <c r="E507" s="140">
        <v>0.46312167677558824</v>
      </c>
      <c r="F507" s="96">
        <v>2.61</v>
      </c>
      <c r="G507" s="107">
        <v>1</v>
      </c>
    </row>
    <row r="508" spans="1:7" s="89" customFormat="1" ht="14.4" customHeight="1">
      <c r="A508" s="93" t="s">
        <v>583</v>
      </c>
      <c r="B508" s="159" t="s">
        <v>1563</v>
      </c>
      <c r="C508" s="160" t="s">
        <v>1857</v>
      </c>
      <c r="D508" s="160" t="s">
        <v>1861</v>
      </c>
      <c r="E508" s="161">
        <v>0.60004841608221382</v>
      </c>
      <c r="F508" s="162">
        <v>3.55</v>
      </c>
      <c r="G508" s="108">
        <v>1</v>
      </c>
    </row>
    <row r="509" spans="1:7" s="89" customFormat="1" ht="14.4" customHeight="1">
      <c r="A509" s="156" t="s">
        <v>584</v>
      </c>
      <c r="B509" s="7" t="s">
        <v>1563</v>
      </c>
      <c r="C509" s="163" t="s">
        <v>1857</v>
      </c>
      <c r="D509" s="163" t="s">
        <v>1861</v>
      </c>
      <c r="E509" s="164">
        <v>0.89691591673496962</v>
      </c>
      <c r="F509" s="165">
        <v>5.5</v>
      </c>
      <c r="G509" s="109">
        <v>1</v>
      </c>
    </row>
    <row r="510" spans="1:7" s="89" customFormat="1" ht="14.4" customHeight="1">
      <c r="A510" s="94" t="s">
        <v>585</v>
      </c>
      <c r="B510" s="95" t="s">
        <v>1563</v>
      </c>
      <c r="C510" s="100" t="s">
        <v>1857</v>
      </c>
      <c r="D510" s="100" t="s">
        <v>1861</v>
      </c>
      <c r="E510" s="141">
        <v>1.6545919989958848</v>
      </c>
      <c r="F510" s="97">
        <v>9.2100000000000009</v>
      </c>
      <c r="G510" s="110">
        <v>1</v>
      </c>
    </row>
    <row r="511" spans="1:7" s="89" customFormat="1" ht="14.4" customHeight="1">
      <c r="A511" s="92" t="s">
        <v>586</v>
      </c>
      <c r="B511" s="5" t="s">
        <v>1564</v>
      </c>
      <c r="C511" s="99" t="s">
        <v>1857</v>
      </c>
      <c r="D511" s="99" t="s">
        <v>1861</v>
      </c>
      <c r="E511" s="140">
        <v>0.51012727013903325</v>
      </c>
      <c r="F511" s="96">
        <v>3.05</v>
      </c>
      <c r="G511" s="107">
        <v>1</v>
      </c>
    </row>
    <row r="512" spans="1:7" s="89" customFormat="1" ht="14.4" customHeight="1">
      <c r="A512" s="93" t="s">
        <v>587</v>
      </c>
      <c r="B512" s="159" t="s">
        <v>1564</v>
      </c>
      <c r="C512" s="160" t="s">
        <v>1857</v>
      </c>
      <c r="D512" s="160" t="s">
        <v>1861</v>
      </c>
      <c r="E512" s="161">
        <v>0.67158148127343675</v>
      </c>
      <c r="F512" s="162">
        <v>4.0999999999999996</v>
      </c>
      <c r="G512" s="108">
        <v>1</v>
      </c>
    </row>
    <row r="513" spans="1:7" s="89" customFormat="1" ht="14.4" customHeight="1">
      <c r="A513" s="156" t="s">
        <v>588</v>
      </c>
      <c r="B513" s="7" t="s">
        <v>1564</v>
      </c>
      <c r="C513" s="163" t="s">
        <v>1857</v>
      </c>
      <c r="D513" s="163" t="s">
        <v>1861</v>
      </c>
      <c r="E513" s="164">
        <v>0.98657656781954839</v>
      </c>
      <c r="F513" s="165">
        <v>6.05</v>
      </c>
      <c r="G513" s="109">
        <v>1</v>
      </c>
    </row>
    <row r="514" spans="1:7" s="89" customFormat="1" ht="14.4" customHeight="1">
      <c r="A514" s="94" t="s">
        <v>589</v>
      </c>
      <c r="B514" s="95" t="s">
        <v>1564</v>
      </c>
      <c r="C514" s="100" t="s">
        <v>1857</v>
      </c>
      <c r="D514" s="100" t="s">
        <v>1861</v>
      </c>
      <c r="E514" s="141">
        <v>1.7932946507003076</v>
      </c>
      <c r="F514" s="97">
        <v>10.53</v>
      </c>
      <c r="G514" s="110">
        <v>1</v>
      </c>
    </row>
    <row r="515" spans="1:7" s="89" customFormat="1" ht="14.4" customHeight="1">
      <c r="A515" s="92" t="s">
        <v>590</v>
      </c>
      <c r="B515" s="5" t="s">
        <v>1565</v>
      </c>
      <c r="C515" s="99" t="s">
        <v>1857</v>
      </c>
      <c r="D515" s="99" t="s">
        <v>1861</v>
      </c>
      <c r="E515" s="140">
        <v>0.43269514858227265</v>
      </c>
      <c r="F515" s="96">
        <v>2.2000000000000002</v>
      </c>
      <c r="G515" s="107">
        <v>1</v>
      </c>
    </row>
    <row r="516" spans="1:7" s="89" customFormat="1" ht="14.4" customHeight="1">
      <c r="A516" s="93" t="s">
        <v>591</v>
      </c>
      <c r="B516" s="159" t="s">
        <v>1565</v>
      </c>
      <c r="C516" s="160" t="s">
        <v>1857</v>
      </c>
      <c r="D516" s="160" t="s">
        <v>1861</v>
      </c>
      <c r="E516" s="161">
        <v>0.54090964169845424</v>
      </c>
      <c r="F516" s="162">
        <v>2.83</v>
      </c>
      <c r="G516" s="108">
        <v>1</v>
      </c>
    </row>
    <row r="517" spans="1:7" s="89" customFormat="1" ht="14.4" customHeight="1">
      <c r="A517" s="156" t="s">
        <v>592</v>
      </c>
      <c r="B517" s="7" t="s">
        <v>1565</v>
      </c>
      <c r="C517" s="163" t="s">
        <v>1857</v>
      </c>
      <c r="D517" s="163" t="s">
        <v>1861</v>
      </c>
      <c r="E517" s="164">
        <v>0.78229561864625641</v>
      </c>
      <c r="F517" s="165">
        <v>4.37</v>
      </c>
      <c r="G517" s="109">
        <v>1</v>
      </c>
    </row>
    <row r="518" spans="1:7" s="89" customFormat="1" ht="14.4" customHeight="1">
      <c r="A518" s="94" t="s">
        <v>593</v>
      </c>
      <c r="B518" s="95" t="s">
        <v>1565</v>
      </c>
      <c r="C518" s="100" t="s">
        <v>1857</v>
      </c>
      <c r="D518" s="100" t="s">
        <v>1861</v>
      </c>
      <c r="E518" s="141">
        <v>1.4398915812568998</v>
      </c>
      <c r="F518" s="97">
        <v>8.24</v>
      </c>
      <c r="G518" s="110">
        <v>1</v>
      </c>
    </row>
    <row r="519" spans="1:7" s="89" customFormat="1" ht="14.4" customHeight="1">
      <c r="A519" s="92" t="s">
        <v>594</v>
      </c>
      <c r="B519" s="5" t="s">
        <v>1566</v>
      </c>
      <c r="C519" s="99" t="s">
        <v>1857</v>
      </c>
      <c r="D519" s="99" t="s">
        <v>1861</v>
      </c>
      <c r="E519" s="140">
        <v>0.45536041036033698</v>
      </c>
      <c r="F519" s="96">
        <v>2.1</v>
      </c>
      <c r="G519" s="107">
        <v>1</v>
      </c>
    </row>
    <row r="520" spans="1:7" s="89" customFormat="1" ht="14.4" customHeight="1">
      <c r="A520" s="93" t="s">
        <v>595</v>
      </c>
      <c r="B520" s="159" t="s">
        <v>1566</v>
      </c>
      <c r="C520" s="160" t="s">
        <v>1857</v>
      </c>
      <c r="D520" s="160" t="s">
        <v>1861</v>
      </c>
      <c r="E520" s="161">
        <v>0.58808738464122301</v>
      </c>
      <c r="F520" s="162">
        <v>2.7</v>
      </c>
      <c r="G520" s="108">
        <v>1</v>
      </c>
    </row>
    <row r="521" spans="1:7" s="89" customFormat="1" ht="14.4" customHeight="1">
      <c r="A521" s="156" t="s">
        <v>596</v>
      </c>
      <c r="B521" s="7" t="s">
        <v>1566</v>
      </c>
      <c r="C521" s="163" t="s">
        <v>1857</v>
      </c>
      <c r="D521" s="163" t="s">
        <v>1861</v>
      </c>
      <c r="E521" s="164">
        <v>0.77630323314387961</v>
      </c>
      <c r="F521" s="165">
        <v>3.83</v>
      </c>
      <c r="G521" s="109">
        <v>1</v>
      </c>
    </row>
    <row r="522" spans="1:7" s="89" customFormat="1" ht="14.4" customHeight="1">
      <c r="A522" s="94" t="s">
        <v>597</v>
      </c>
      <c r="B522" s="95" t="s">
        <v>1566</v>
      </c>
      <c r="C522" s="100" t="s">
        <v>1857</v>
      </c>
      <c r="D522" s="100" t="s">
        <v>1861</v>
      </c>
      <c r="E522" s="141">
        <v>1.3119779113079852</v>
      </c>
      <c r="F522" s="97">
        <v>6.51</v>
      </c>
      <c r="G522" s="110">
        <v>1</v>
      </c>
    </row>
    <row r="523" spans="1:7" s="89" customFormat="1" ht="14.4" customHeight="1">
      <c r="A523" s="92" t="s">
        <v>598</v>
      </c>
      <c r="B523" s="5" t="s">
        <v>1567</v>
      </c>
      <c r="C523" s="99" t="s">
        <v>1857</v>
      </c>
      <c r="D523" s="99" t="s">
        <v>1861</v>
      </c>
      <c r="E523" s="140">
        <v>0.55410570682206162</v>
      </c>
      <c r="F523" s="96">
        <v>3.03</v>
      </c>
      <c r="G523" s="107">
        <v>1</v>
      </c>
    </row>
    <row r="524" spans="1:7" s="89" customFormat="1" ht="14.4" customHeight="1">
      <c r="A524" s="93" t="s">
        <v>599</v>
      </c>
      <c r="B524" s="159" t="s">
        <v>1567</v>
      </c>
      <c r="C524" s="160" t="s">
        <v>1857</v>
      </c>
      <c r="D524" s="160" t="s">
        <v>1861</v>
      </c>
      <c r="E524" s="161">
        <v>0.68593515075087097</v>
      </c>
      <c r="F524" s="162">
        <v>3.84</v>
      </c>
      <c r="G524" s="108">
        <v>1</v>
      </c>
    </row>
    <row r="525" spans="1:7" s="89" customFormat="1" ht="14.4" customHeight="1">
      <c r="A525" s="156" t="s">
        <v>600</v>
      </c>
      <c r="B525" s="7" t="s">
        <v>1567</v>
      </c>
      <c r="C525" s="163" t="s">
        <v>1857</v>
      </c>
      <c r="D525" s="163" t="s">
        <v>1861</v>
      </c>
      <c r="E525" s="164">
        <v>0.97502246573618068</v>
      </c>
      <c r="F525" s="165">
        <v>5.68</v>
      </c>
      <c r="G525" s="109">
        <v>1</v>
      </c>
    </row>
    <row r="526" spans="1:7" s="89" customFormat="1" ht="14.4" customHeight="1">
      <c r="A526" s="94" t="s">
        <v>601</v>
      </c>
      <c r="B526" s="95" t="s">
        <v>1567</v>
      </c>
      <c r="C526" s="100" t="s">
        <v>1857</v>
      </c>
      <c r="D526" s="100" t="s">
        <v>1861</v>
      </c>
      <c r="E526" s="141">
        <v>1.8552966962680129</v>
      </c>
      <c r="F526" s="97">
        <v>10.119999999999999</v>
      </c>
      <c r="G526" s="110">
        <v>1</v>
      </c>
    </row>
    <row r="527" spans="1:7" s="89" customFormat="1" ht="14.4" customHeight="1">
      <c r="A527" s="92" t="s">
        <v>602</v>
      </c>
      <c r="B527" s="5" t="s">
        <v>1568</v>
      </c>
      <c r="C527" s="99" t="s">
        <v>1857</v>
      </c>
      <c r="D527" s="99" t="s">
        <v>1861</v>
      </c>
      <c r="E527" s="140">
        <v>0.55675208830943101</v>
      </c>
      <c r="F527" s="96">
        <v>2.4700000000000002</v>
      </c>
      <c r="G527" s="107">
        <v>1</v>
      </c>
    </row>
    <row r="528" spans="1:7" s="89" customFormat="1" ht="14.4" customHeight="1">
      <c r="A528" s="93" t="s">
        <v>603</v>
      </c>
      <c r="B528" s="159" t="s">
        <v>1568</v>
      </c>
      <c r="C528" s="160" t="s">
        <v>1857</v>
      </c>
      <c r="D528" s="160" t="s">
        <v>1861</v>
      </c>
      <c r="E528" s="161">
        <v>0.71953596101040984</v>
      </c>
      <c r="F528" s="162">
        <v>3.27</v>
      </c>
      <c r="G528" s="108">
        <v>1</v>
      </c>
    </row>
    <row r="529" spans="1:7" s="89" customFormat="1" ht="14.4" customHeight="1">
      <c r="A529" s="156" t="s">
        <v>604</v>
      </c>
      <c r="B529" s="7" t="s">
        <v>1568</v>
      </c>
      <c r="C529" s="163" t="s">
        <v>1857</v>
      </c>
      <c r="D529" s="163" t="s">
        <v>1861</v>
      </c>
      <c r="E529" s="164">
        <v>1.0132474130506457</v>
      </c>
      <c r="F529" s="165">
        <v>4.72</v>
      </c>
      <c r="G529" s="109">
        <v>1</v>
      </c>
    </row>
    <row r="530" spans="1:7" s="89" customFormat="1" ht="14.4" customHeight="1">
      <c r="A530" s="94" t="s">
        <v>605</v>
      </c>
      <c r="B530" s="95" t="s">
        <v>1568</v>
      </c>
      <c r="C530" s="100" t="s">
        <v>1857</v>
      </c>
      <c r="D530" s="100" t="s">
        <v>1861</v>
      </c>
      <c r="E530" s="141">
        <v>1.7453231320712337</v>
      </c>
      <c r="F530" s="97">
        <v>7.79</v>
      </c>
      <c r="G530" s="110">
        <v>1</v>
      </c>
    </row>
    <row r="531" spans="1:7" s="89" customFormat="1" ht="14.4" customHeight="1">
      <c r="A531" s="92" t="s">
        <v>606</v>
      </c>
      <c r="B531" s="5" t="s">
        <v>1569</v>
      </c>
      <c r="C531" s="99" t="s">
        <v>1857</v>
      </c>
      <c r="D531" s="99" t="s">
        <v>1861</v>
      </c>
      <c r="E531" s="140">
        <v>0.47701417872763768</v>
      </c>
      <c r="F531" s="96">
        <v>2.42</v>
      </c>
      <c r="G531" s="107">
        <v>1</v>
      </c>
    </row>
    <row r="532" spans="1:7" s="89" customFormat="1" ht="14.4" customHeight="1">
      <c r="A532" s="93" t="s">
        <v>607</v>
      </c>
      <c r="B532" s="159" t="s">
        <v>1569</v>
      </c>
      <c r="C532" s="160" t="s">
        <v>1857</v>
      </c>
      <c r="D532" s="160" t="s">
        <v>1861</v>
      </c>
      <c r="E532" s="161">
        <v>0.66591381949954043</v>
      </c>
      <c r="F532" s="162">
        <v>3.35</v>
      </c>
      <c r="G532" s="108">
        <v>1</v>
      </c>
    </row>
    <row r="533" spans="1:7" s="89" customFormat="1" ht="14.4" customHeight="1">
      <c r="A533" s="156" t="s">
        <v>608</v>
      </c>
      <c r="B533" s="7" t="s">
        <v>1569</v>
      </c>
      <c r="C533" s="163" t="s">
        <v>1857</v>
      </c>
      <c r="D533" s="163" t="s">
        <v>1861</v>
      </c>
      <c r="E533" s="164">
        <v>0.95754480989537138</v>
      </c>
      <c r="F533" s="165">
        <v>4.99</v>
      </c>
      <c r="G533" s="109">
        <v>1</v>
      </c>
    </row>
    <row r="534" spans="1:7" s="89" customFormat="1" ht="14.4" customHeight="1">
      <c r="A534" s="94" t="s">
        <v>609</v>
      </c>
      <c r="B534" s="95" t="s">
        <v>1569</v>
      </c>
      <c r="C534" s="100" t="s">
        <v>1857</v>
      </c>
      <c r="D534" s="100" t="s">
        <v>1861</v>
      </c>
      <c r="E534" s="141">
        <v>1.6825292853981106</v>
      </c>
      <c r="F534" s="97">
        <v>8.5299999999999994</v>
      </c>
      <c r="G534" s="110">
        <v>1</v>
      </c>
    </row>
    <row r="535" spans="1:7" s="89" customFormat="1" ht="14.4" customHeight="1">
      <c r="A535" s="92" t="s">
        <v>610</v>
      </c>
      <c r="B535" s="5" t="s">
        <v>1570</v>
      </c>
      <c r="C535" s="99" t="s">
        <v>1857</v>
      </c>
      <c r="D535" s="99" t="s">
        <v>1861</v>
      </c>
      <c r="E535" s="140">
        <v>1.7110988335040831</v>
      </c>
      <c r="F535" s="96">
        <v>4.18</v>
      </c>
      <c r="G535" s="107">
        <v>1</v>
      </c>
    </row>
    <row r="536" spans="1:7" s="89" customFormat="1" ht="14.4" customHeight="1">
      <c r="A536" s="93" t="s">
        <v>611</v>
      </c>
      <c r="B536" s="159" t="s">
        <v>1570</v>
      </c>
      <c r="C536" s="160" t="s">
        <v>1857</v>
      </c>
      <c r="D536" s="160" t="s">
        <v>1861</v>
      </c>
      <c r="E536" s="161">
        <v>2.1690997348541341</v>
      </c>
      <c r="F536" s="162">
        <v>5.52</v>
      </c>
      <c r="G536" s="108">
        <v>1</v>
      </c>
    </row>
    <row r="537" spans="1:7" s="89" customFormat="1" ht="14.4" customHeight="1">
      <c r="A537" s="156" t="s">
        <v>612</v>
      </c>
      <c r="B537" s="7" t="s">
        <v>1570</v>
      </c>
      <c r="C537" s="163" t="s">
        <v>1857</v>
      </c>
      <c r="D537" s="163" t="s">
        <v>1861</v>
      </c>
      <c r="E537" s="164">
        <v>2.9728870672683585</v>
      </c>
      <c r="F537" s="165">
        <v>9.0299999999999994</v>
      </c>
      <c r="G537" s="109">
        <v>1</v>
      </c>
    </row>
    <row r="538" spans="1:7" s="89" customFormat="1" ht="14.4" customHeight="1">
      <c r="A538" s="94" t="s">
        <v>613</v>
      </c>
      <c r="B538" s="95" t="s">
        <v>1570</v>
      </c>
      <c r="C538" s="100" t="s">
        <v>1857</v>
      </c>
      <c r="D538" s="100" t="s">
        <v>1861</v>
      </c>
      <c r="E538" s="141">
        <v>5.6128781880392422</v>
      </c>
      <c r="F538" s="97">
        <v>17.34</v>
      </c>
      <c r="G538" s="110">
        <v>1</v>
      </c>
    </row>
    <row r="539" spans="1:7" s="89" customFormat="1" ht="14.4" customHeight="1">
      <c r="A539" s="92" t="s">
        <v>614</v>
      </c>
      <c r="B539" s="5" t="s">
        <v>1571</v>
      </c>
      <c r="C539" s="99" t="s">
        <v>1857</v>
      </c>
      <c r="D539" s="99" t="s">
        <v>1861</v>
      </c>
      <c r="E539" s="140">
        <v>1.4285042263548289</v>
      </c>
      <c r="F539" s="96">
        <v>4.3</v>
      </c>
      <c r="G539" s="107">
        <v>1</v>
      </c>
    </row>
    <row r="540" spans="1:7" s="89" customFormat="1" ht="14.4" customHeight="1">
      <c r="A540" s="93" t="s">
        <v>615</v>
      </c>
      <c r="B540" s="159" t="s">
        <v>1571</v>
      </c>
      <c r="C540" s="160" t="s">
        <v>1857</v>
      </c>
      <c r="D540" s="160" t="s">
        <v>1861</v>
      </c>
      <c r="E540" s="161">
        <v>1.869458299762774</v>
      </c>
      <c r="F540" s="162">
        <v>5.96</v>
      </c>
      <c r="G540" s="108">
        <v>1</v>
      </c>
    </row>
    <row r="541" spans="1:7" s="89" customFormat="1" ht="14.4" customHeight="1">
      <c r="A541" s="156" t="s">
        <v>616</v>
      </c>
      <c r="B541" s="7" t="s">
        <v>1571</v>
      </c>
      <c r="C541" s="163" t="s">
        <v>1857</v>
      </c>
      <c r="D541" s="163" t="s">
        <v>1861</v>
      </c>
      <c r="E541" s="164">
        <v>2.590150748891408</v>
      </c>
      <c r="F541" s="165">
        <v>10.27</v>
      </c>
      <c r="G541" s="109">
        <v>1</v>
      </c>
    </row>
    <row r="542" spans="1:7" s="89" customFormat="1" ht="14.4" customHeight="1">
      <c r="A542" s="94" t="s">
        <v>617</v>
      </c>
      <c r="B542" s="95" t="s">
        <v>1571</v>
      </c>
      <c r="C542" s="100" t="s">
        <v>1857</v>
      </c>
      <c r="D542" s="100" t="s">
        <v>1861</v>
      </c>
      <c r="E542" s="141">
        <v>4.9335694104186265</v>
      </c>
      <c r="F542" s="97">
        <v>18.850000000000001</v>
      </c>
      <c r="G542" s="110">
        <v>1</v>
      </c>
    </row>
    <row r="543" spans="1:7" s="89" customFormat="1" ht="14.4" customHeight="1">
      <c r="A543" s="92" t="s">
        <v>618</v>
      </c>
      <c r="B543" s="5" t="s">
        <v>1572</v>
      </c>
      <c r="C543" s="99" t="s">
        <v>1857</v>
      </c>
      <c r="D543" s="99" t="s">
        <v>1861</v>
      </c>
      <c r="E543" s="140">
        <v>1.0479236642099474</v>
      </c>
      <c r="F543" s="96">
        <v>2.38</v>
      </c>
      <c r="G543" s="107">
        <v>1</v>
      </c>
    </row>
    <row r="544" spans="1:7" s="89" customFormat="1" ht="14.4" customHeight="1">
      <c r="A544" s="93" t="s">
        <v>619</v>
      </c>
      <c r="B544" s="159" t="s">
        <v>1572</v>
      </c>
      <c r="C544" s="160" t="s">
        <v>1857</v>
      </c>
      <c r="D544" s="160" t="s">
        <v>1861</v>
      </c>
      <c r="E544" s="161">
        <v>1.3282561752369759</v>
      </c>
      <c r="F544" s="162">
        <v>3.56</v>
      </c>
      <c r="G544" s="108">
        <v>1</v>
      </c>
    </row>
    <row r="545" spans="1:7" s="89" customFormat="1" ht="14.4" customHeight="1">
      <c r="A545" s="156" t="s">
        <v>620</v>
      </c>
      <c r="B545" s="7" t="s">
        <v>1572</v>
      </c>
      <c r="C545" s="163" t="s">
        <v>1857</v>
      </c>
      <c r="D545" s="163" t="s">
        <v>1861</v>
      </c>
      <c r="E545" s="164">
        <v>1.6851254817369219</v>
      </c>
      <c r="F545" s="165">
        <v>5.55</v>
      </c>
      <c r="G545" s="109">
        <v>1</v>
      </c>
    </row>
    <row r="546" spans="1:7" s="89" customFormat="1" ht="14.4" customHeight="1">
      <c r="A546" s="94" t="s">
        <v>621</v>
      </c>
      <c r="B546" s="95" t="s">
        <v>1572</v>
      </c>
      <c r="C546" s="100" t="s">
        <v>1857</v>
      </c>
      <c r="D546" s="100" t="s">
        <v>1861</v>
      </c>
      <c r="E546" s="141">
        <v>3.1098234222222616</v>
      </c>
      <c r="F546" s="97">
        <v>11.34</v>
      </c>
      <c r="G546" s="110">
        <v>1</v>
      </c>
    </row>
    <row r="547" spans="1:7" s="89" customFormat="1" ht="14.4" customHeight="1">
      <c r="A547" s="92" t="s">
        <v>622</v>
      </c>
      <c r="B547" s="5" t="s">
        <v>1573</v>
      </c>
      <c r="C547" s="99" t="s">
        <v>1857</v>
      </c>
      <c r="D547" s="99" t="s">
        <v>1861</v>
      </c>
      <c r="E547" s="140">
        <v>1.2967008001598754</v>
      </c>
      <c r="F547" s="96">
        <v>3.38</v>
      </c>
      <c r="G547" s="107">
        <v>1</v>
      </c>
    </row>
    <row r="548" spans="1:7" s="89" customFormat="1" ht="14.4" customHeight="1">
      <c r="A548" s="93" t="s">
        <v>623</v>
      </c>
      <c r="B548" s="159" t="s">
        <v>1573</v>
      </c>
      <c r="C548" s="160" t="s">
        <v>1857</v>
      </c>
      <c r="D548" s="160" t="s">
        <v>1861</v>
      </c>
      <c r="E548" s="161">
        <v>1.4186911057110885</v>
      </c>
      <c r="F548" s="162">
        <v>4.25</v>
      </c>
      <c r="G548" s="108">
        <v>1</v>
      </c>
    </row>
    <row r="549" spans="1:7" s="89" customFormat="1" ht="14.4" customHeight="1">
      <c r="A549" s="156" t="s">
        <v>624</v>
      </c>
      <c r="B549" s="7" t="s">
        <v>1573</v>
      </c>
      <c r="C549" s="163" t="s">
        <v>1857</v>
      </c>
      <c r="D549" s="163" t="s">
        <v>1861</v>
      </c>
      <c r="E549" s="164">
        <v>2.0618919645090821</v>
      </c>
      <c r="F549" s="165">
        <v>8.17</v>
      </c>
      <c r="G549" s="109">
        <v>1</v>
      </c>
    </row>
    <row r="550" spans="1:7" s="89" customFormat="1" ht="14.4" customHeight="1">
      <c r="A550" s="94" t="s">
        <v>625</v>
      </c>
      <c r="B550" s="95" t="s">
        <v>1573</v>
      </c>
      <c r="C550" s="100" t="s">
        <v>1857</v>
      </c>
      <c r="D550" s="100" t="s">
        <v>1861</v>
      </c>
      <c r="E550" s="141">
        <v>4.3822779492093771</v>
      </c>
      <c r="F550" s="97">
        <v>14.44</v>
      </c>
      <c r="G550" s="110">
        <v>1</v>
      </c>
    </row>
    <row r="551" spans="1:7" s="89" customFormat="1" ht="14.4" customHeight="1">
      <c r="A551" s="92" t="s">
        <v>626</v>
      </c>
      <c r="B551" s="5" t="s">
        <v>1574</v>
      </c>
      <c r="C551" s="99" t="s">
        <v>1857</v>
      </c>
      <c r="D551" s="99" t="s">
        <v>1861</v>
      </c>
      <c r="E551" s="140">
        <v>0.48723824695228113</v>
      </c>
      <c r="F551" s="96">
        <v>2.71</v>
      </c>
      <c r="G551" s="107">
        <v>1</v>
      </c>
    </row>
    <row r="552" spans="1:7" s="89" customFormat="1" ht="14.4" customHeight="1">
      <c r="A552" s="93" t="s">
        <v>627</v>
      </c>
      <c r="B552" s="159" t="s">
        <v>1574</v>
      </c>
      <c r="C552" s="160" t="s">
        <v>1857</v>
      </c>
      <c r="D552" s="160" t="s">
        <v>1861</v>
      </c>
      <c r="E552" s="161">
        <v>0.5980249303629912</v>
      </c>
      <c r="F552" s="162">
        <v>3.42</v>
      </c>
      <c r="G552" s="108">
        <v>1</v>
      </c>
    </row>
    <row r="553" spans="1:7" s="89" customFormat="1" ht="14.4" customHeight="1">
      <c r="A553" s="156" t="s">
        <v>628</v>
      </c>
      <c r="B553" s="7" t="s">
        <v>1574</v>
      </c>
      <c r="C553" s="163" t="s">
        <v>1857</v>
      </c>
      <c r="D553" s="163" t="s">
        <v>1861</v>
      </c>
      <c r="E553" s="164">
        <v>0.91510511349535695</v>
      </c>
      <c r="F553" s="165">
        <v>5.22</v>
      </c>
      <c r="G553" s="109">
        <v>1</v>
      </c>
    </row>
    <row r="554" spans="1:7" s="89" customFormat="1" ht="14.4" customHeight="1">
      <c r="A554" s="94" t="s">
        <v>629</v>
      </c>
      <c r="B554" s="95" t="s">
        <v>1574</v>
      </c>
      <c r="C554" s="100" t="s">
        <v>1857</v>
      </c>
      <c r="D554" s="100" t="s">
        <v>1861</v>
      </c>
      <c r="E554" s="141">
        <v>1.9104935522820816</v>
      </c>
      <c r="F554" s="97">
        <v>9.15</v>
      </c>
      <c r="G554" s="110">
        <v>1</v>
      </c>
    </row>
    <row r="555" spans="1:7" s="89" customFormat="1" ht="14.4" customHeight="1">
      <c r="A555" s="92" t="s">
        <v>630</v>
      </c>
      <c r="B555" s="5" t="s">
        <v>1575</v>
      </c>
      <c r="C555" s="99" t="s">
        <v>1857</v>
      </c>
      <c r="D555" s="99" t="s">
        <v>1861</v>
      </c>
      <c r="E555" s="140">
        <v>0.50150889908248264</v>
      </c>
      <c r="F555" s="96">
        <v>2.64</v>
      </c>
      <c r="G555" s="107">
        <v>1</v>
      </c>
    </row>
    <row r="556" spans="1:7" s="89" customFormat="1" ht="14.4" customHeight="1">
      <c r="A556" s="93" t="s">
        <v>631</v>
      </c>
      <c r="B556" s="159" t="s">
        <v>1575</v>
      </c>
      <c r="C556" s="160" t="s">
        <v>1857</v>
      </c>
      <c r="D556" s="160" t="s">
        <v>1861</v>
      </c>
      <c r="E556" s="161">
        <v>0.64713770779878266</v>
      </c>
      <c r="F556" s="162">
        <v>3.38</v>
      </c>
      <c r="G556" s="108">
        <v>1</v>
      </c>
    </row>
    <row r="557" spans="1:7" s="89" customFormat="1" ht="14.4" customHeight="1">
      <c r="A557" s="156" t="s">
        <v>632</v>
      </c>
      <c r="B557" s="7" t="s">
        <v>1575</v>
      </c>
      <c r="C557" s="163" t="s">
        <v>1857</v>
      </c>
      <c r="D557" s="163" t="s">
        <v>1861</v>
      </c>
      <c r="E557" s="164">
        <v>0.98540972550005745</v>
      </c>
      <c r="F557" s="165">
        <v>5.27</v>
      </c>
      <c r="G557" s="109">
        <v>1</v>
      </c>
    </row>
    <row r="558" spans="1:7" s="89" customFormat="1" ht="14.4" customHeight="1">
      <c r="A558" s="94" t="s">
        <v>633</v>
      </c>
      <c r="B558" s="95" t="s">
        <v>1575</v>
      </c>
      <c r="C558" s="100" t="s">
        <v>1857</v>
      </c>
      <c r="D558" s="100" t="s">
        <v>1861</v>
      </c>
      <c r="E558" s="141">
        <v>2.0724806900116111</v>
      </c>
      <c r="F558" s="97">
        <v>9.84</v>
      </c>
      <c r="G558" s="110">
        <v>1</v>
      </c>
    </row>
    <row r="559" spans="1:7" s="89" customFormat="1" ht="14.4" customHeight="1">
      <c r="A559" s="92" t="s">
        <v>634</v>
      </c>
      <c r="B559" s="5" t="s">
        <v>1576</v>
      </c>
      <c r="C559" s="99" t="s">
        <v>1857</v>
      </c>
      <c r="D559" s="99" t="s">
        <v>1861</v>
      </c>
      <c r="E559" s="140">
        <v>0.60888021574743123</v>
      </c>
      <c r="F559" s="96">
        <v>3.04</v>
      </c>
      <c r="G559" s="107">
        <v>1</v>
      </c>
    </row>
    <row r="560" spans="1:7" s="89" customFormat="1" ht="14.4" customHeight="1">
      <c r="A560" s="93" t="s">
        <v>635</v>
      </c>
      <c r="B560" s="159" t="s">
        <v>1576</v>
      </c>
      <c r="C560" s="160" t="s">
        <v>1857</v>
      </c>
      <c r="D560" s="160" t="s">
        <v>1861</v>
      </c>
      <c r="E560" s="161">
        <v>0.80746043900726805</v>
      </c>
      <c r="F560" s="162">
        <v>3.87</v>
      </c>
      <c r="G560" s="108">
        <v>1</v>
      </c>
    </row>
    <row r="561" spans="1:7" s="89" customFormat="1" ht="14.4" customHeight="1">
      <c r="A561" s="156" t="s">
        <v>636</v>
      </c>
      <c r="B561" s="7" t="s">
        <v>1576</v>
      </c>
      <c r="C561" s="163" t="s">
        <v>1857</v>
      </c>
      <c r="D561" s="163" t="s">
        <v>1861</v>
      </c>
      <c r="E561" s="164">
        <v>1.0508164868238237</v>
      </c>
      <c r="F561" s="165">
        <v>5.44</v>
      </c>
      <c r="G561" s="109">
        <v>1</v>
      </c>
    </row>
    <row r="562" spans="1:7" s="89" customFormat="1" ht="14.4" customHeight="1">
      <c r="A562" s="94" t="s">
        <v>637</v>
      </c>
      <c r="B562" s="95" t="s">
        <v>1576</v>
      </c>
      <c r="C562" s="100" t="s">
        <v>1857</v>
      </c>
      <c r="D562" s="100" t="s">
        <v>1861</v>
      </c>
      <c r="E562" s="141">
        <v>1.5448976361596001</v>
      </c>
      <c r="F562" s="97">
        <v>8.4</v>
      </c>
      <c r="G562" s="110">
        <v>1</v>
      </c>
    </row>
    <row r="563" spans="1:7" s="89" customFormat="1" ht="14.4" customHeight="1">
      <c r="A563" s="92" t="s">
        <v>638</v>
      </c>
      <c r="B563" s="5" t="s">
        <v>1577</v>
      </c>
      <c r="C563" s="99" t="s">
        <v>1857</v>
      </c>
      <c r="D563" s="99" t="s">
        <v>1861</v>
      </c>
      <c r="E563" s="140">
        <v>0.514107245161322</v>
      </c>
      <c r="F563" s="96">
        <v>2.78</v>
      </c>
      <c r="G563" s="107">
        <v>1</v>
      </c>
    </row>
    <row r="564" spans="1:7" s="89" customFormat="1" ht="14.4" customHeight="1">
      <c r="A564" s="93" t="s">
        <v>639</v>
      </c>
      <c r="B564" s="159" t="s">
        <v>1577</v>
      </c>
      <c r="C564" s="160" t="s">
        <v>1857</v>
      </c>
      <c r="D564" s="160" t="s">
        <v>1861</v>
      </c>
      <c r="E564" s="161">
        <v>0.66944648871793222</v>
      </c>
      <c r="F564" s="162">
        <v>3.62</v>
      </c>
      <c r="G564" s="108">
        <v>1</v>
      </c>
    </row>
    <row r="565" spans="1:7" s="89" customFormat="1" ht="14.4" customHeight="1">
      <c r="A565" s="156" t="s">
        <v>640</v>
      </c>
      <c r="B565" s="7" t="s">
        <v>1577</v>
      </c>
      <c r="C565" s="163" t="s">
        <v>1857</v>
      </c>
      <c r="D565" s="163" t="s">
        <v>1861</v>
      </c>
      <c r="E565" s="164">
        <v>1.0190490757235473</v>
      </c>
      <c r="F565" s="165">
        <v>5.77</v>
      </c>
      <c r="G565" s="109">
        <v>1</v>
      </c>
    </row>
    <row r="566" spans="1:7" s="89" customFormat="1" ht="14.4" customHeight="1">
      <c r="A566" s="94" t="s">
        <v>641</v>
      </c>
      <c r="B566" s="95" t="s">
        <v>1577</v>
      </c>
      <c r="C566" s="100" t="s">
        <v>1857</v>
      </c>
      <c r="D566" s="100" t="s">
        <v>1861</v>
      </c>
      <c r="E566" s="141">
        <v>2.2564705805971221</v>
      </c>
      <c r="F566" s="97">
        <v>11.52</v>
      </c>
      <c r="G566" s="110">
        <v>1</v>
      </c>
    </row>
    <row r="567" spans="1:7" s="89" customFormat="1" ht="14.4" customHeight="1">
      <c r="A567" s="92" t="s">
        <v>642</v>
      </c>
      <c r="B567" s="5" t="s">
        <v>1578</v>
      </c>
      <c r="C567" s="99" t="s">
        <v>1857</v>
      </c>
      <c r="D567" s="99" t="s">
        <v>1861</v>
      </c>
      <c r="E567" s="140">
        <v>0.48588643846992313</v>
      </c>
      <c r="F567" s="96">
        <v>2.63</v>
      </c>
      <c r="G567" s="107">
        <v>1</v>
      </c>
    </row>
    <row r="568" spans="1:7" s="89" customFormat="1" ht="14.4" customHeight="1">
      <c r="A568" s="93" t="s">
        <v>643</v>
      </c>
      <c r="B568" s="159" t="s">
        <v>1578</v>
      </c>
      <c r="C568" s="160" t="s">
        <v>1857</v>
      </c>
      <c r="D568" s="160" t="s">
        <v>1861</v>
      </c>
      <c r="E568" s="161">
        <v>0.62181983816701647</v>
      </c>
      <c r="F568" s="162">
        <v>3.16</v>
      </c>
      <c r="G568" s="108">
        <v>1</v>
      </c>
    </row>
    <row r="569" spans="1:7" s="89" customFormat="1" ht="14.4" customHeight="1">
      <c r="A569" s="156" t="s">
        <v>644</v>
      </c>
      <c r="B569" s="7" t="s">
        <v>1578</v>
      </c>
      <c r="C569" s="163" t="s">
        <v>1857</v>
      </c>
      <c r="D569" s="163" t="s">
        <v>1861</v>
      </c>
      <c r="E569" s="164">
        <v>0.90476090344025917</v>
      </c>
      <c r="F569" s="165">
        <v>4.62</v>
      </c>
      <c r="G569" s="109">
        <v>1</v>
      </c>
    </row>
    <row r="570" spans="1:7" s="89" customFormat="1" ht="14.4" customHeight="1">
      <c r="A570" s="94" t="s">
        <v>645</v>
      </c>
      <c r="B570" s="95" t="s">
        <v>1578</v>
      </c>
      <c r="C570" s="100" t="s">
        <v>1857</v>
      </c>
      <c r="D570" s="100" t="s">
        <v>1861</v>
      </c>
      <c r="E570" s="141">
        <v>1.6965284942198018</v>
      </c>
      <c r="F570" s="97">
        <v>8.2799999999999994</v>
      </c>
      <c r="G570" s="110">
        <v>1</v>
      </c>
    </row>
    <row r="571" spans="1:7" s="89" customFormat="1" ht="14.4" customHeight="1">
      <c r="A571" s="92" t="s">
        <v>646</v>
      </c>
      <c r="B571" s="5" t="s">
        <v>1579</v>
      </c>
      <c r="C571" s="99" t="s">
        <v>1857</v>
      </c>
      <c r="D571" s="99" t="s">
        <v>1861</v>
      </c>
      <c r="E571" s="140">
        <v>0.62216781053456816</v>
      </c>
      <c r="F571" s="96">
        <v>2.39</v>
      </c>
      <c r="G571" s="107">
        <v>1</v>
      </c>
    </row>
    <row r="572" spans="1:7" s="89" customFormat="1" ht="14.4" customHeight="1">
      <c r="A572" s="93" t="s">
        <v>647</v>
      </c>
      <c r="B572" s="159" t="s">
        <v>1579</v>
      </c>
      <c r="C572" s="160" t="s">
        <v>1857</v>
      </c>
      <c r="D572" s="160" t="s">
        <v>1861</v>
      </c>
      <c r="E572" s="161">
        <v>0.82179692302619589</v>
      </c>
      <c r="F572" s="162">
        <v>3.46</v>
      </c>
      <c r="G572" s="108">
        <v>1</v>
      </c>
    </row>
    <row r="573" spans="1:7" s="89" customFormat="1" ht="14.4" customHeight="1">
      <c r="A573" s="156" t="s">
        <v>648</v>
      </c>
      <c r="B573" s="7" t="s">
        <v>1579</v>
      </c>
      <c r="C573" s="163" t="s">
        <v>1857</v>
      </c>
      <c r="D573" s="163" t="s">
        <v>1861</v>
      </c>
      <c r="E573" s="164">
        <v>1.138224375165904</v>
      </c>
      <c r="F573" s="165">
        <v>5.38</v>
      </c>
      <c r="G573" s="109">
        <v>1</v>
      </c>
    </row>
    <row r="574" spans="1:7" s="89" customFormat="1" ht="14.4" customHeight="1">
      <c r="A574" s="94" t="s">
        <v>649</v>
      </c>
      <c r="B574" s="95" t="s">
        <v>1579</v>
      </c>
      <c r="C574" s="100" t="s">
        <v>1857</v>
      </c>
      <c r="D574" s="100" t="s">
        <v>1861</v>
      </c>
      <c r="E574" s="141">
        <v>1.9753826041438272</v>
      </c>
      <c r="F574" s="97">
        <v>9.7100000000000009</v>
      </c>
      <c r="G574" s="110">
        <v>1</v>
      </c>
    </row>
    <row r="575" spans="1:7" s="89" customFormat="1" ht="14.4" customHeight="1">
      <c r="A575" s="92" t="s">
        <v>650</v>
      </c>
      <c r="B575" s="5" t="s">
        <v>1580</v>
      </c>
      <c r="C575" s="99" t="s">
        <v>1857</v>
      </c>
      <c r="D575" s="99" t="s">
        <v>1858</v>
      </c>
      <c r="E575" s="140">
        <v>4.0631759774800305</v>
      </c>
      <c r="F575" s="96">
        <v>3.65</v>
      </c>
      <c r="G575" s="107">
        <v>1</v>
      </c>
    </row>
    <row r="576" spans="1:7" s="89" customFormat="1" ht="14.4" customHeight="1">
      <c r="A576" s="93" t="s">
        <v>651</v>
      </c>
      <c r="B576" s="159" t="s">
        <v>1580</v>
      </c>
      <c r="C576" s="160" t="s">
        <v>1857</v>
      </c>
      <c r="D576" s="160" t="s">
        <v>1858</v>
      </c>
      <c r="E576" s="161">
        <v>4.8802810148620672</v>
      </c>
      <c r="F576" s="162">
        <v>5.23</v>
      </c>
      <c r="G576" s="108">
        <v>1</v>
      </c>
    </row>
    <row r="577" spans="1:7" s="89" customFormat="1" ht="14.4" customHeight="1">
      <c r="A577" s="156" t="s">
        <v>652</v>
      </c>
      <c r="B577" s="7" t="s">
        <v>1580</v>
      </c>
      <c r="C577" s="163" t="s">
        <v>1857</v>
      </c>
      <c r="D577" s="163" t="s">
        <v>1858</v>
      </c>
      <c r="E577" s="164">
        <v>6.717074152350242</v>
      </c>
      <c r="F577" s="165">
        <v>8.2100000000000009</v>
      </c>
      <c r="G577" s="109">
        <v>1</v>
      </c>
    </row>
    <row r="578" spans="1:7" s="89" customFormat="1" ht="14.4" customHeight="1">
      <c r="A578" s="94" t="s">
        <v>653</v>
      </c>
      <c r="B578" s="95" t="s">
        <v>1580</v>
      </c>
      <c r="C578" s="100" t="s">
        <v>1857</v>
      </c>
      <c r="D578" s="100" t="s">
        <v>1858</v>
      </c>
      <c r="E578" s="141">
        <v>8.8714380304778562</v>
      </c>
      <c r="F578" s="97">
        <v>15.33</v>
      </c>
      <c r="G578" s="110">
        <v>1</v>
      </c>
    </row>
    <row r="579" spans="1:7" s="89" customFormat="1" ht="14.4" customHeight="1">
      <c r="A579" s="92" t="s">
        <v>654</v>
      </c>
      <c r="B579" s="5" t="s">
        <v>1581</v>
      </c>
      <c r="C579" s="99" t="s">
        <v>1857</v>
      </c>
      <c r="D579" s="99" t="s">
        <v>1858</v>
      </c>
      <c r="E579" s="140">
        <v>2.7462384380995992</v>
      </c>
      <c r="F579" s="96">
        <v>2.65</v>
      </c>
      <c r="G579" s="107">
        <v>1</v>
      </c>
    </row>
    <row r="580" spans="1:7" s="89" customFormat="1" ht="14.4" customHeight="1">
      <c r="A580" s="93" t="s">
        <v>655</v>
      </c>
      <c r="B580" s="159" t="s">
        <v>1581</v>
      </c>
      <c r="C580" s="160" t="s">
        <v>1857</v>
      </c>
      <c r="D580" s="160" t="s">
        <v>1858</v>
      </c>
      <c r="E580" s="161">
        <v>3.2624149917210281</v>
      </c>
      <c r="F580" s="162">
        <v>3.86</v>
      </c>
      <c r="G580" s="108">
        <v>1</v>
      </c>
    </row>
    <row r="581" spans="1:7" s="89" customFormat="1" ht="14.4" customHeight="1">
      <c r="A581" s="156" t="s">
        <v>656</v>
      </c>
      <c r="B581" s="7" t="s">
        <v>1581</v>
      </c>
      <c r="C581" s="163" t="s">
        <v>1857</v>
      </c>
      <c r="D581" s="163" t="s">
        <v>1858</v>
      </c>
      <c r="E581" s="164">
        <v>4.6016571928926977</v>
      </c>
      <c r="F581" s="165">
        <v>7.57</v>
      </c>
      <c r="G581" s="109">
        <v>1</v>
      </c>
    </row>
    <row r="582" spans="1:7" s="89" customFormat="1" ht="14.4" customHeight="1">
      <c r="A582" s="94" t="s">
        <v>657</v>
      </c>
      <c r="B582" s="95" t="s">
        <v>1581</v>
      </c>
      <c r="C582" s="100" t="s">
        <v>1857</v>
      </c>
      <c r="D582" s="100" t="s">
        <v>1858</v>
      </c>
      <c r="E582" s="141">
        <v>6.8091891965812215</v>
      </c>
      <c r="F582" s="97">
        <v>14.84</v>
      </c>
      <c r="G582" s="110">
        <v>1</v>
      </c>
    </row>
    <row r="583" spans="1:7" s="89" customFormat="1" ht="14.4" customHeight="1">
      <c r="A583" s="92" t="s">
        <v>658</v>
      </c>
      <c r="B583" s="5" t="s">
        <v>1582</v>
      </c>
      <c r="C583" s="99" t="s">
        <v>1857</v>
      </c>
      <c r="D583" s="99" t="s">
        <v>1858</v>
      </c>
      <c r="E583" s="140">
        <v>1.0254183713206688</v>
      </c>
      <c r="F583" s="96">
        <v>4.43</v>
      </c>
      <c r="G583" s="107">
        <v>1</v>
      </c>
    </row>
    <row r="584" spans="1:7" s="89" customFormat="1" ht="14.4" customHeight="1">
      <c r="A584" s="93" t="s">
        <v>659</v>
      </c>
      <c r="B584" s="159" t="s">
        <v>1582</v>
      </c>
      <c r="C584" s="160" t="s">
        <v>1857</v>
      </c>
      <c r="D584" s="160" t="s">
        <v>1858</v>
      </c>
      <c r="E584" s="161">
        <v>1.3672816422860066</v>
      </c>
      <c r="F584" s="162">
        <v>6.59</v>
      </c>
      <c r="G584" s="108">
        <v>1</v>
      </c>
    </row>
    <row r="585" spans="1:7" s="89" customFormat="1" ht="14.4" customHeight="1">
      <c r="A585" s="156" t="s">
        <v>660</v>
      </c>
      <c r="B585" s="7" t="s">
        <v>1582</v>
      </c>
      <c r="C585" s="163" t="s">
        <v>1857</v>
      </c>
      <c r="D585" s="163" t="s">
        <v>1858</v>
      </c>
      <c r="E585" s="164">
        <v>2.0708536912762758</v>
      </c>
      <c r="F585" s="165">
        <v>9.89</v>
      </c>
      <c r="G585" s="109">
        <v>1</v>
      </c>
    </row>
    <row r="586" spans="1:7" s="89" customFormat="1" ht="14.4" customHeight="1">
      <c r="A586" s="94" t="s">
        <v>661</v>
      </c>
      <c r="B586" s="95" t="s">
        <v>1582</v>
      </c>
      <c r="C586" s="100" t="s">
        <v>1857</v>
      </c>
      <c r="D586" s="100" t="s">
        <v>1858</v>
      </c>
      <c r="E586" s="141">
        <v>3.8443968491131497</v>
      </c>
      <c r="F586" s="97">
        <v>16.739999999999998</v>
      </c>
      <c r="G586" s="110">
        <v>1</v>
      </c>
    </row>
    <row r="587" spans="1:7" s="89" customFormat="1" ht="14.4" customHeight="1">
      <c r="A587" s="92" t="s">
        <v>662</v>
      </c>
      <c r="B587" s="5" t="s">
        <v>1583</v>
      </c>
      <c r="C587" s="99" t="s">
        <v>1857</v>
      </c>
      <c r="D587" s="99" t="s">
        <v>1858</v>
      </c>
      <c r="E587" s="140">
        <v>1.3731961065736789</v>
      </c>
      <c r="F587" s="96">
        <v>3.73</v>
      </c>
      <c r="G587" s="107">
        <v>1</v>
      </c>
    </row>
    <row r="588" spans="1:7" s="89" customFormat="1" ht="14.4" customHeight="1">
      <c r="A588" s="93" t="s">
        <v>663</v>
      </c>
      <c r="B588" s="159" t="s">
        <v>1583</v>
      </c>
      <c r="C588" s="160" t="s">
        <v>1857</v>
      </c>
      <c r="D588" s="160" t="s">
        <v>1858</v>
      </c>
      <c r="E588" s="161">
        <v>1.6197531626942203</v>
      </c>
      <c r="F588" s="162">
        <v>4.83</v>
      </c>
      <c r="G588" s="108">
        <v>1</v>
      </c>
    </row>
    <row r="589" spans="1:7" s="89" customFormat="1" ht="14.4" customHeight="1">
      <c r="A589" s="156" t="s">
        <v>664</v>
      </c>
      <c r="B589" s="7" t="s">
        <v>1583</v>
      </c>
      <c r="C589" s="163" t="s">
        <v>1857</v>
      </c>
      <c r="D589" s="163" t="s">
        <v>1858</v>
      </c>
      <c r="E589" s="164">
        <v>2.0796467949273629</v>
      </c>
      <c r="F589" s="165">
        <v>6.66</v>
      </c>
      <c r="G589" s="109">
        <v>1</v>
      </c>
    </row>
    <row r="590" spans="1:7" s="89" customFormat="1" ht="14.4" customHeight="1">
      <c r="A590" s="94" t="s">
        <v>665</v>
      </c>
      <c r="B590" s="95" t="s">
        <v>1583</v>
      </c>
      <c r="C590" s="100" t="s">
        <v>1857</v>
      </c>
      <c r="D590" s="100" t="s">
        <v>1858</v>
      </c>
      <c r="E590" s="141">
        <v>3.0057565666542545</v>
      </c>
      <c r="F590" s="97">
        <v>9.83</v>
      </c>
      <c r="G590" s="110">
        <v>1</v>
      </c>
    </row>
    <row r="591" spans="1:7" s="89" customFormat="1" ht="14.4" customHeight="1">
      <c r="A591" s="92" t="s">
        <v>666</v>
      </c>
      <c r="B591" s="5" t="s">
        <v>1584</v>
      </c>
      <c r="C591" s="99" t="s">
        <v>1857</v>
      </c>
      <c r="D591" s="99" t="s">
        <v>1858</v>
      </c>
      <c r="E591" s="140">
        <v>1.3320799811297586</v>
      </c>
      <c r="F591" s="96">
        <v>2.58</v>
      </c>
      <c r="G591" s="107">
        <v>1</v>
      </c>
    </row>
    <row r="592" spans="1:7" s="89" customFormat="1" ht="14.4" customHeight="1">
      <c r="A592" s="93" t="s">
        <v>667</v>
      </c>
      <c r="B592" s="159" t="s">
        <v>1584</v>
      </c>
      <c r="C592" s="160" t="s">
        <v>1857</v>
      </c>
      <c r="D592" s="160" t="s">
        <v>1858</v>
      </c>
      <c r="E592" s="161">
        <v>1.7717202919516457</v>
      </c>
      <c r="F592" s="162">
        <v>4.41</v>
      </c>
      <c r="G592" s="108">
        <v>1</v>
      </c>
    </row>
    <row r="593" spans="1:7" s="89" customFormat="1" ht="14.4" customHeight="1">
      <c r="A593" s="156" t="s">
        <v>668</v>
      </c>
      <c r="B593" s="7" t="s">
        <v>1584</v>
      </c>
      <c r="C593" s="163" t="s">
        <v>1857</v>
      </c>
      <c r="D593" s="163" t="s">
        <v>1858</v>
      </c>
      <c r="E593" s="164">
        <v>2.5197368881795197</v>
      </c>
      <c r="F593" s="165">
        <v>7.94</v>
      </c>
      <c r="G593" s="109">
        <v>1</v>
      </c>
    </row>
    <row r="594" spans="1:7" s="89" customFormat="1" ht="14.4" customHeight="1">
      <c r="A594" s="94" t="s">
        <v>669</v>
      </c>
      <c r="B594" s="95" t="s">
        <v>1584</v>
      </c>
      <c r="C594" s="100" t="s">
        <v>1857</v>
      </c>
      <c r="D594" s="100" t="s">
        <v>1858</v>
      </c>
      <c r="E594" s="141">
        <v>4.0305197651838922</v>
      </c>
      <c r="F594" s="97">
        <v>15.06</v>
      </c>
      <c r="G594" s="110">
        <v>1</v>
      </c>
    </row>
    <row r="595" spans="1:7" s="89" customFormat="1" ht="14.4" customHeight="1">
      <c r="A595" s="92" t="s">
        <v>670</v>
      </c>
      <c r="B595" s="5" t="s">
        <v>1585</v>
      </c>
      <c r="C595" s="99" t="s">
        <v>1857</v>
      </c>
      <c r="D595" s="99" t="s">
        <v>1858</v>
      </c>
      <c r="E595" s="140">
        <v>1.0843934700721594</v>
      </c>
      <c r="F595" s="96">
        <v>2.16</v>
      </c>
      <c r="G595" s="107">
        <v>1</v>
      </c>
    </row>
    <row r="596" spans="1:7" s="89" customFormat="1" ht="14.4" customHeight="1">
      <c r="A596" s="93" t="s">
        <v>671</v>
      </c>
      <c r="B596" s="159" t="s">
        <v>1585</v>
      </c>
      <c r="C596" s="160" t="s">
        <v>1857</v>
      </c>
      <c r="D596" s="160" t="s">
        <v>1858</v>
      </c>
      <c r="E596" s="161">
        <v>1.4619950651819582</v>
      </c>
      <c r="F596" s="162">
        <v>3.53</v>
      </c>
      <c r="G596" s="108">
        <v>1</v>
      </c>
    </row>
    <row r="597" spans="1:7" s="89" customFormat="1" ht="14.4" customHeight="1">
      <c r="A597" s="156" t="s">
        <v>672</v>
      </c>
      <c r="B597" s="7" t="s">
        <v>1585</v>
      </c>
      <c r="C597" s="163" t="s">
        <v>1857</v>
      </c>
      <c r="D597" s="163" t="s">
        <v>1858</v>
      </c>
      <c r="E597" s="164">
        <v>2.0459826574557556</v>
      </c>
      <c r="F597" s="165">
        <v>7.46</v>
      </c>
      <c r="G597" s="109">
        <v>1</v>
      </c>
    </row>
    <row r="598" spans="1:7" s="89" customFormat="1" ht="14.4" customHeight="1">
      <c r="A598" s="94" t="s">
        <v>673</v>
      </c>
      <c r="B598" s="95" t="s">
        <v>1585</v>
      </c>
      <c r="C598" s="100" t="s">
        <v>1857</v>
      </c>
      <c r="D598" s="100" t="s">
        <v>1858</v>
      </c>
      <c r="E598" s="141">
        <v>3.5191647074236672</v>
      </c>
      <c r="F598" s="97">
        <v>14.78</v>
      </c>
      <c r="G598" s="110">
        <v>1</v>
      </c>
    </row>
    <row r="599" spans="1:7" s="89" customFormat="1" ht="14.4" customHeight="1">
      <c r="A599" s="92" t="s">
        <v>674</v>
      </c>
      <c r="B599" s="5" t="s">
        <v>1586</v>
      </c>
      <c r="C599" s="99" t="s">
        <v>1857</v>
      </c>
      <c r="D599" s="99" t="s">
        <v>1858</v>
      </c>
      <c r="E599" s="140">
        <v>1.1021718559243738</v>
      </c>
      <c r="F599" s="96">
        <v>3.93</v>
      </c>
      <c r="G599" s="107">
        <v>1</v>
      </c>
    </row>
    <row r="600" spans="1:7" s="89" customFormat="1" ht="14.4" customHeight="1">
      <c r="A600" s="93" t="s">
        <v>675</v>
      </c>
      <c r="B600" s="159" t="s">
        <v>1586</v>
      </c>
      <c r="C600" s="160" t="s">
        <v>1857</v>
      </c>
      <c r="D600" s="160" t="s">
        <v>1858</v>
      </c>
      <c r="E600" s="161">
        <v>1.7656835110740721</v>
      </c>
      <c r="F600" s="162">
        <v>7.74</v>
      </c>
      <c r="G600" s="108">
        <v>1</v>
      </c>
    </row>
    <row r="601" spans="1:7" s="89" customFormat="1" ht="14.4" customHeight="1">
      <c r="A601" s="156" t="s">
        <v>676</v>
      </c>
      <c r="B601" s="7" t="s">
        <v>1586</v>
      </c>
      <c r="C601" s="163" t="s">
        <v>1857</v>
      </c>
      <c r="D601" s="163" t="s">
        <v>1858</v>
      </c>
      <c r="E601" s="164">
        <v>2.9824248406208205</v>
      </c>
      <c r="F601" s="165">
        <v>13.78</v>
      </c>
      <c r="G601" s="109">
        <v>1</v>
      </c>
    </row>
    <row r="602" spans="1:7" s="89" customFormat="1" ht="14.4" customHeight="1">
      <c r="A602" s="94" t="s">
        <v>677</v>
      </c>
      <c r="B602" s="95" t="s">
        <v>1586</v>
      </c>
      <c r="C602" s="100" t="s">
        <v>1857</v>
      </c>
      <c r="D602" s="100" t="s">
        <v>1858</v>
      </c>
      <c r="E602" s="141">
        <v>6.0484143372291914</v>
      </c>
      <c r="F602" s="97">
        <v>26.18</v>
      </c>
      <c r="G602" s="110">
        <v>1</v>
      </c>
    </row>
    <row r="603" spans="1:7" s="89" customFormat="1" ht="14.4" customHeight="1">
      <c r="A603" s="92" t="s">
        <v>678</v>
      </c>
      <c r="B603" s="5" t="s">
        <v>1587</v>
      </c>
      <c r="C603" s="99" t="s">
        <v>1857</v>
      </c>
      <c r="D603" s="99" t="s">
        <v>1858</v>
      </c>
      <c r="E603" s="140">
        <v>1.2799315390531272</v>
      </c>
      <c r="F603" s="96">
        <v>2.79</v>
      </c>
      <c r="G603" s="107">
        <v>1</v>
      </c>
    </row>
    <row r="604" spans="1:7" s="89" customFormat="1" ht="14.4" customHeight="1">
      <c r="A604" s="93" t="s">
        <v>679</v>
      </c>
      <c r="B604" s="159" t="s">
        <v>1587</v>
      </c>
      <c r="C604" s="160" t="s">
        <v>1857</v>
      </c>
      <c r="D604" s="160" t="s">
        <v>1858</v>
      </c>
      <c r="E604" s="161">
        <v>1.6850273739847621</v>
      </c>
      <c r="F604" s="162">
        <v>4.08</v>
      </c>
      <c r="G604" s="108">
        <v>1</v>
      </c>
    </row>
    <row r="605" spans="1:7" s="89" customFormat="1" ht="14.4" customHeight="1">
      <c r="A605" s="156" t="s">
        <v>680</v>
      </c>
      <c r="B605" s="7" t="s">
        <v>1587</v>
      </c>
      <c r="C605" s="163" t="s">
        <v>1857</v>
      </c>
      <c r="D605" s="163" t="s">
        <v>1858</v>
      </c>
      <c r="E605" s="164">
        <v>2.4584359462281302</v>
      </c>
      <c r="F605" s="165">
        <v>8.1</v>
      </c>
      <c r="G605" s="109">
        <v>1</v>
      </c>
    </row>
    <row r="606" spans="1:7" s="89" customFormat="1" ht="14.4" customHeight="1">
      <c r="A606" s="94" t="s">
        <v>681</v>
      </c>
      <c r="B606" s="95" t="s">
        <v>1587</v>
      </c>
      <c r="C606" s="100" t="s">
        <v>1857</v>
      </c>
      <c r="D606" s="100" t="s">
        <v>1858</v>
      </c>
      <c r="E606" s="141">
        <v>3.8279578882584007</v>
      </c>
      <c r="F606" s="97">
        <v>13.66</v>
      </c>
      <c r="G606" s="110">
        <v>1</v>
      </c>
    </row>
    <row r="607" spans="1:7" s="89" customFormat="1" ht="14.4" customHeight="1">
      <c r="A607" s="92" t="s">
        <v>682</v>
      </c>
      <c r="B607" s="5" t="s">
        <v>1588</v>
      </c>
      <c r="C607" s="99" t="s">
        <v>1857</v>
      </c>
      <c r="D607" s="99" t="s">
        <v>1858</v>
      </c>
      <c r="E607" s="140">
        <v>1.0847936698585858</v>
      </c>
      <c r="F607" s="96">
        <v>2.66</v>
      </c>
      <c r="G607" s="107">
        <v>1</v>
      </c>
    </row>
    <row r="608" spans="1:7" s="89" customFormat="1" ht="14.4" customHeight="1">
      <c r="A608" s="93" t="s">
        <v>683</v>
      </c>
      <c r="B608" s="159" t="s">
        <v>1588</v>
      </c>
      <c r="C608" s="160" t="s">
        <v>1857</v>
      </c>
      <c r="D608" s="160" t="s">
        <v>1858</v>
      </c>
      <c r="E608" s="161">
        <v>1.154751722324403</v>
      </c>
      <c r="F608" s="162">
        <v>4.9400000000000004</v>
      </c>
      <c r="G608" s="108">
        <v>1</v>
      </c>
    </row>
    <row r="609" spans="1:7" s="89" customFormat="1" ht="14.4" customHeight="1">
      <c r="A609" s="156" t="s">
        <v>684</v>
      </c>
      <c r="B609" s="7" t="s">
        <v>1588</v>
      </c>
      <c r="C609" s="163" t="s">
        <v>1857</v>
      </c>
      <c r="D609" s="163" t="s">
        <v>1858</v>
      </c>
      <c r="E609" s="164">
        <v>1.5316772101948744</v>
      </c>
      <c r="F609" s="165">
        <v>7.11</v>
      </c>
      <c r="G609" s="109">
        <v>1</v>
      </c>
    </row>
    <row r="610" spans="1:7" s="89" customFormat="1" ht="14.4" customHeight="1">
      <c r="A610" s="94" t="s">
        <v>685</v>
      </c>
      <c r="B610" s="95" t="s">
        <v>1588</v>
      </c>
      <c r="C610" s="100" t="s">
        <v>1857</v>
      </c>
      <c r="D610" s="100" t="s">
        <v>1858</v>
      </c>
      <c r="E610" s="141">
        <v>2.779129808431938</v>
      </c>
      <c r="F610" s="97">
        <v>11.91</v>
      </c>
      <c r="G610" s="110">
        <v>1</v>
      </c>
    </row>
    <row r="611" spans="1:7" s="89" customFormat="1" ht="14.4" customHeight="1">
      <c r="A611" s="92" t="s">
        <v>686</v>
      </c>
      <c r="B611" s="5" t="s">
        <v>1589</v>
      </c>
      <c r="C611" s="99" t="s">
        <v>1857</v>
      </c>
      <c r="D611" s="99" t="s">
        <v>1858</v>
      </c>
      <c r="E611" s="140">
        <v>0.93973541644702629</v>
      </c>
      <c r="F611" s="96">
        <v>2.08</v>
      </c>
      <c r="G611" s="107">
        <v>1</v>
      </c>
    </row>
    <row r="612" spans="1:7" s="89" customFormat="1" ht="14.4" customHeight="1">
      <c r="A612" s="93" t="s">
        <v>687</v>
      </c>
      <c r="B612" s="159" t="s">
        <v>1589</v>
      </c>
      <c r="C612" s="160" t="s">
        <v>1857</v>
      </c>
      <c r="D612" s="160" t="s">
        <v>1858</v>
      </c>
      <c r="E612" s="161">
        <v>1.5039736780884878</v>
      </c>
      <c r="F612" s="162">
        <v>3.24</v>
      </c>
      <c r="G612" s="108">
        <v>1</v>
      </c>
    </row>
    <row r="613" spans="1:7" s="89" customFormat="1" ht="14.4" customHeight="1">
      <c r="A613" s="156" t="s">
        <v>688</v>
      </c>
      <c r="B613" s="7" t="s">
        <v>1589</v>
      </c>
      <c r="C613" s="163" t="s">
        <v>1857</v>
      </c>
      <c r="D613" s="163" t="s">
        <v>1858</v>
      </c>
      <c r="E613" s="164">
        <v>2.2409788430135218</v>
      </c>
      <c r="F613" s="165">
        <v>6.55</v>
      </c>
      <c r="G613" s="109">
        <v>1</v>
      </c>
    </row>
    <row r="614" spans="1:7" s="89" customFormat="1" ht="14.4" customHeight="1">
      <c r="A614" s="94" t="s">
        <v>689</v>
      </c>
      <c r="B614" s="95" t="s">
        <v>1589</v>
      </c>
      <c r="C614" s="100" t="s">
        <v>1857</v>
      </c>
      <c r="D614" s="100" t="s">
        <v>1858</v>
      </c>
      <c r="E614" s="141">
        <v>3.64388533791813</v>
      </c>
      <c r="F614" s="97">
        <v>12.21</v>
      </c>
      <c r="G614" s="110">
        <v>1</v>
      </c>
    </row>
    <row r="615" spans="1:7" s="89" customFormat="1" ht="14.4" customHeight="1">
      <c r="A615" s="92" t="s">
        <v>690</v>
      </c>
      <c r="B615" s="5" t="s">
        <v>1590</v>
      </c>
      <c r="C615" s="99" t="s">
        <v>1857</v>
      </c>
      <c r="D615" s="99" t="s">
        <v>1858</v>
      </c>
      <c r="E615" s="140">
        <v>0.79204011183392642</v>
      </c>
      <c r="F615" s="96">
        <v>2.42</v>
      </c>
      <c r="G615" s="107">
        <v>1</v>
      </c>
    </row>
    <row r="616" spans="1:7" s="89" customFormat="1" ht="14.4" customHeight="1">
      <c r="A616" s="93" t="s">
        <v>691</v>
      </c>
      <c r="B616" s="159" t="s">
        <v>1590</v>
      </c>
      <c r="C616" s="160" t="s">
        <v>1857</v>
      </c>
      <c r="D616" s="160" t="s">
        <v>1858</v>
      </c>
      <c r="E616" s="161">
        <v>1.0693618897020474</v>
      </c>
      <c r="F616" s="162">
        <v>4.04</v>
      </c>
      <c r="G616" s="108">
        <v>1</v>
      </c>
    </row>
    <row r="617" spans="1:7" s="89" customFormat="1" ht="14.4" customHeight="1">
      <c r="A617" s="156" t="s">
        <v>692</v>
      </c>
      <c r="B617" s="7" t="s">
        <v>1590</v>
      </c>
      <c r="C617" s="163" t="s">
        <v>1857</v>
      </c>
      <c r="D617" s="163" t="s">
        <v>1858</v>
      </c>
      <c r="E617" s="164">
        <v>1.6502833550009901</v>
      </c>
      <c r="F617" s="165">
        <v>6.81</v>
      </c>
      <c r="G617" s="109">
        <v>1</v>
      </c>
    </row>
    <row r="618" spans="1:7" s="89" customFormat="1" ht="14.4" customHeight="1">
      <c r="A618" s="94" t="s">
        <v>693</v>
      </c>
      <c r="B618" s="95" t="s">
        <v>1590</v>
      </c>
      <c r="C618" s="100" t="s">
        <v>1857</v>
      </c>
      <c r="D618" s="100" t="s">
        <v>1858</v>
      </c>
      <c r="E618" s="141">
        <v>3.01042904906847</v>
      </c>
      <c r="F618" s="97">
        <v>12.2</v>
      </c>
      <c r="G618" s="110">
        <v>1</v>
      </c>
    </row>
    <row r="619" spans="1:7" s="89" customFormat="1" ht="14.4" customHeight="1">
      <c r="A619" s="92" t="s">
        <v>694</v>
      </c>
      <c r="B619" s="5" t="s">
        <v>1591</v>
      </c>
      <c r="C619" s="99" t="s">
        <v>1857</v>
      </c>
      <c r="D619" s="99" t="s">
        <v>1858</v>
      </c>
      <c r="E619" s="140">
        <v>0.92999454469476439</v>
      </c>
      <c r="F619" s="96">
        <v>2.83</v>
      </c>
      <c r="G619" s="107">
        <v>1</v>
      </c>
    </row>
    <row r="620" spans="1:7" s="89" customFormat="1" ht="14.4" customHeight="1">
      <c r="A620" s="93" t="s">
        <v>695</v>
      </c>
      <c r="B620" s="159" t="s">
        <v>1591</v>
      </c>
      <c r="C620" s="160" t="s">
        <v>1857</v>
      </c>
      <c r="D620" s="160" t="s">
        <v>1858</v>
      </c>
      <c r="E620" s="161">
        <v>1.2028753464155673</v>
      </c>
      <c r="F620" s="162">
        <v>4.95</v>
      </c>
      <c r="G620" s="108">
        <v>1</v>
      </c>
    </row>
    <row r="621" spans="1:7" s="89" customFormat="1" ht="14.4" customHeight="1">
      <c r="A621" s="156" t="s">
        <v>696</v>
      </c>
      <c r="B621" s="7" t="s">
        <v>1591</v>
      </c>
      <c r="C621" s="163" t="s">
        <v>1857</v>
      </c>
      <c r="D621" s="163" t="s">
        <v>1858</v>
      </c>
      <c r="E621" s="164">
        <v>1.8471365925111365</v>
      </c>
      <c r="F621" s="165">
        <v>8.7799999999999994</v>
      </c>
      <c r="G621" s="109">
        <v>1</v>
      </c>
    </row>
    <row r="622" spans="1:7" s="89" customFormat="1" ht="14.4" customHeight="1">
      <c r="A622" s="94" t="s">
        <v>697</v>
      </c>
      <c r="B622" s="95" t="s">
        <v>1591</v>
      </c>
      <c r="C622" s="100" t="s">
        <v>1857</v>
      </c>
      <c r="D622" s="100" t="s">
        <v>1858</v>
      </c>
      <c r="E622" s="141">
        <v>3.3734072060965414</v>
      </c>
      <c r="F622" s="97">
        <v>14.84</v>
      </c>
      <c r="G622" s="110">
        <v>1</v>
      </c>
    </row>
    <row r="623" spans="1:7" s="89" customFormat="1" ht="14.4" customHeight="1">
      <c r="A623" s="92" t="s">
        <v>698</v>
      </c>
      <c r="B623" s="5" t="s">
        <v>1592</v>
      </c>
      <c r="C623" s="99" t="s">
        <v>1857</v>
      </c>
      <c r="D623" s="99" t="s">
        <v>1858</v>
      </c>
      <c r="E623" s="140">
        <v>1.0330336235255415</v>
      </c>
      <c r="F623" s="96">
        <v>2.1800000000000002</v>
      </c>
      <c r="G623" s="107">
        <v>1</v>
      </c>
    </row>
    <row r="624" spans="1:7" s="89" customFormat="1" ht="14.4" customHeight="1">
      <c r="A624" s="93" t="s">
        <v>699</v>
      </c>
      <c r="B624" s="159" t="s">
        <v>1592</v>
      </c>
      <c r="C624" s="160" t="s">
        <v>1857</v>
      </c>
      <c r="D624" s="160" t="s">
        <v>1858</v>
      </c>
      <c r="E624" s="161">
        <v>1.4311748249251977</v>
      </c>
      <c r="F624" s="162">
        <v>4.12</v>
      </c>
      <c r="G624" s="108">
        <v>1</v>
      </c>
    </row>
    <row r="625" spans="1:7" s="89" customFormat="1" ht="14.4" customHeight="1">
      <c r="A625" s="156" t="s">
        <v>700</v>
      </c>
      <c r="B625" s="7" t="s">
        <v>1592</v>
      </c>
      <c r="C625" s="163" t="s">
        <v>1857</v>
      </c>
      <c r="D625" s="163" t="s">
        <v>1858</v>
      </c>
      <c r="E625" s="164">
        <v>2.0848900863827295</v>
      </c>
      <c r="F625" s="165">
        <v>7.51</v>
      </c>
      <c r="G625" s="109">
        <v>1</v>
      </c>
    </row>
    <row r="626" spans="1:7" s="89" customFormat="1" ht="14.4" customHeight="1">
      <c r="A626" s="94" t="s">
        <v>701</v>
      </c>
      <c r="B626" s="95" t="s">
        <v>1592</v>
      </c>
      <c r="C626" s="100" t="s">
        <v>1857</v>
      </c>
      <c r="D626" s="100" t="s">
        <v>1858</v>
      </c>
      <c r="E626" s="141">
        <v>3.5570256795670647</v>
      </c>
      <c r="F626" s="97">
        <v>13.51</v>
      </c>
      <c r="G626" s="110">
        <v>1</v>
      </c>
    </row>
    <row r="627" spans="1:7" s="89" customFormat="1" ht="14.4" customHeight="1">
      <c r="A627" s="92" t="s">
        <v>702</v>
      </c>
      <c r="B627" s="5" t="s">
        <v>1593</v>
      </c>
      <c r="C627" s="99" t="s">
        <v>1857</v>
      </c>
      <c r="D627" s="99" t="s">
        <v>1858</v>
      </c>
      <c r="E627" s="140">
        <v>1.7117466627098388</v>
      </c>
      <c r="F627" s="96">
        <v>2</v>
      </c>
      <c r="G627" s="107">
        <v>1</v>
      </c>
    </row>
    <row r="628" spans="1:7" s="89" customFormat="1" ht="14.4" customHeight="1">
      <c r="A628" s="93" t="s">
        <v>703</v>
      </c>
      <c r="B628" s="159" t="s">
        <v>1593</v>
      </c>
      <c r="C628" s="160" t="s">
        <v>1857</v>
      </c>
      <c r="D628" s="160" t="s">
        <v>1858</v>
      </c>
      <c r="E628" s="161">
        <v>2.0762718303075354</v>
      </c>
      <c r="F628" s="162">
        <v>3.5</v>
      </c>
      <c r="G628" s="108">
        <v>1</v>
      </c>
    </row>
    <row r="629" spans="1:7" s="89" customFormat="1" ht="14.4" customHeight="1">
      <c r="A629" s="156" t="s">
        <v>704</v>
      </c>
      <c r="B629" s="7" t="s">
        <v>1593</v>
      </c>
      <c r="C629" s="163" t="s">
        <v>1857</v>
      </c>
      <c r="D629" s="163" t="s">
        <v>1858</v>
      </c>
      <c r="E629" s="164">
        <v>2.858050413881168</v>
      </c>
      <c r="F629" s="165">
        <v>7.42</v>
      </c>
      <c r="G629" s="109">
        <v>1</v>
      </c>
    </row>
    <row r="630" spans="1:7" s="89" customFormat="1" ht="14.4" customHeight="1">
      <c r="A630" s="94" t="s">
        <v>705</v>
      </c>
      <c r="B630" s="95" t="s">
        <v>1593</v>
      </c>
      <c r="C630" s="100" t="s">
        <v>1857</v>
      </c>
      <c r="D630" s="100" t="s">
        <v>1858</v>
      </c>
      <c r="E630" s="141">
        <v>4.4684438857233548</v>
      </c>
      <c r="F630" s="97">
        <v>13.03</v>
      </c>
      <c r="G630" s="110">
        <v>1</v>
      </c>
    </row>
    <row r="631" spans="1:7" s="89" customFormat="1" ht="14.4" customHeight="1">
      <c r="A631" s="92" t="s">
        <v>1594</v>
      </c>
      <c r="B631" s="5" t="s">
        <v>1595</v>
      </c>
      <c r="C631" s="99" t="s">
        <v>1857</v>
      </c>
      <c r="D631" s="99" t="s">
        <v>1858</v>
      </c>
      <c r="E631" s="140">
        <v>1.7739510203539564</v>
      </c>
      <c r="F631" s="96">
        <v>1.34</v>
      </c>
      <c r="G631" s="107">
        <v>1</v>
      </c>
    </row>
    <row r="632" spans="1:7" s="89" customFormat="1" ht="14.4" customHeight="1">
      <c r="A632" s="93" t="s">
        <v>1596</v>
      </c>
      <c r="B632" s="159" t="s">
        <v>1595</v>
      </c>
      <c r="C632" s="160" t="s">
        <v>1857</v>
      </c>
      <c r="D632" s="160" t="s">
        <v>1858</v>
      </c>
      <c r="E632" s="161">
        <v>1.926158392939743</v>
      </c>
      <c r="F632" s="162">
        <v>2.04</v>
      </c>
      <c r="G632" s="108">
        <v>1</v>
      </c>
    </row>
    <row r="633" spans="1:7" s="89" customFormat="1" ht="14.4" customHeight="1">
      <c r="A633" s="156" t="s">
        <v>1597</v>
      </c>
      <c r="B633" s="7" t="s">
        <v>1595</v>
      </c>
      <c r="C633" s="163" t="s">
        <v>1857</v>
      </c>
      <c r="D633" s="163" t="s">
        <v>1858</v>
      </c>
      <c r="E633" s="164">
        <v>2.5294166284401132</v>
      </c>
      <c r="F633" s="165">
        <v>4.8499999999999996</v>
      </c>
      <c r="G633" s="109">
        <v>1</v>
      </c>
    </row>
    <row r="634" spans="1:7" s="89" customFormat="1" ht="14.4" customHeight="1">
      <c r="A634" s="94" t="s">
        <v>1598</v>
      </c>
      <c r="B634" s="95" t="s">
        <v>1595</v>
      </c>
      <c r="C634" s="100" t="s">
        <v>1857</v>
      </c>
      <c r="D634" s="100" t="s">
        <v>1858</v>
      </c>
      <c r="E634" s="141">
        <v>3.3867432683836109</v>
      </c>
      <c r="F634" s="97">
        <v>8.23</v>
      </c>
      <c r="G634" s="110">
        <v>1</v>
      </c>
    </row>
    <row r="635" spans="1:7" s="89" customFormat="1" ht="14.4" customHeight="1">
      <c r="A635" s="92" t="s">
        <v>1599</v>
      </c>
      <c r="B635" s="5" t="s">
        <v>1600</v>
      </c>
      <c r="C635" s="99" t="s">
        <v>1857</v>
      </c>
      <c r="D635" s="99" t="s">
        <v>1858</v>
      </c>
      <c r="E635" s="140">
        <v>1.6380550047381988</v>
      </c>
      <c r="F635" s="96">
        <v>3.55</v>
      </c>
      <c r="G635" s="107">
        <v>1</v>
      </c>
    </row>
    <row r="636" spans="1:7" s="89" customFormat="1" ht="14.4" customHeight="1">
      <c r="A636" s="93" t="s">
        <v>1601</v>
      </c>
      <c r="B636" s="159" t="s">
        <v>1600</v>
      </c>
      <c r="C636" s="160" t="s">
        <v>1857</v>
      </c>
      <c r="D636" s="160" t="s">
        <v>1858</v>
      </c>
      <c r="E636" s="161">
        <v>1.8393832589050336</v>
      </c>
      <c r="F636" s="162">
        <v>4.45</v>
      </c>
      <c r="G636" s="108">
        <v>1</v>
      </c>
    </row>
    <row r="637" spans="1:7" s="89" customFormat="1" ht="14.4" customHeight="1">
      <c r="A637" s="156" t="s">
        <v>1602</v>
      </c>
      <c r="B637" s="7" t="s">
        <v>1600</v>
      </c>
      <c r="C637" s="163" t="s">
        <v>1857</v>
      </c>
      <c r="D637" s="163" t="s">
        <v>1858</v>
      </c>
      <c r="E637" s="164">
        <v>2.4480783071243266</v>
      </c>
      <c r="F637" s="165">
        <v>6.38</v>
      </c>
      <c r="G637" s="109">
        <v>1</v>
      </c>
    </row>
    <row r="638" spans="1:7" s="89" customFormat="1" ht="14.4" customHeight="1">
      <c r="A638" s="94" t="s">
        <v>1603</v>
      </c>
      <c r="B638" s="95" t="s">
        <v>1600</v>
      </c>
      <c r="C638" s="100" t="s">
        <v>1857</v>
      </c>
      <c r="D638" s="100" t="s">
        <v>1858</v>
      </c>
      <c r="E638" s="141">
        <v>3.4145320794426093</v>
      </c>
      <c r="F638" s="97">
        <v>10.52</v>
      </c>
      <c r="G638" s="110">
        <v>1</v>
      </c>
    </row>
    <row r="639" spans="1:7" s="89" customFormat="1" ht="14.4" customHeight="1">
      <c r="A639" s="92" t="s">
        <v>1604</v>
      </c>
      <c r="B639" s="5" t="s">
        <v>1605</v>
      </c>
      <c r="C639" s="99" t="s">
        <v>1857</v>
      </c>
      <c r="D639" s="99" t="s">
        <v>1858</v>
      </c>
      <c r="E639" s="140">
        <v>1.4646000350676107</v>
      </c>
      <c r="F639" s="96">
        <v>1.54</v>
      </c>
      <c r="G639" s="107">
        <v>1</v>
      </c>
    </row>
    <row r="640" spans="1:7" s="89" customFormat="1" ht="14.4" customHeight="1">
      <c r="A640" s="93" t="s">
        <v>1606</v>
      </c>
      <c r="B640" s="159" t="s">
        <v>1605</v>
      </c>
      <c r="C640" s="160" t="s">
        <v>1857</v>
      </c>
      <c r="D640" s="160" t="s">
        <v>1858</v>
      </c>
      <c r="E640" s="161">
        <v>1.5956266023738921</v>
      </c>
      <c r="F640" s="162">
        <v>2.16</v>
      </c>
      <c r="G640" s="108">
        <v>1</v>
      </c>
    </row>
    <row r="641" spans="1:7" s="89" customFormat="1" ht="14.4" customHeight="1">
      <c r="A641" s="156" t="s">
        <v>1607</v>
      </c>
      <c r="B641" s="7" t="s">
        <v>1605</v>
      </c>
      <c r="C641" s="163" t="s">
        <v>1857</v>
      </c>
      <c r="D641" s="163" t="s">
        <v>1858</v>
      </c>
      <c r="E641" s="164">
        <v>2.1535189611593335</v>
      </c>
      <c r="F641" s="165">
        <v>4.3099999999999996</v>
      </c>
      <c r="G641" s="109">
        <v>1</v>
      </c>
    </row>
    <row r="642" spans="1:7" s="89" customFormat="1" ht="14.4" customHeight="1">
      <c r="A642" s="94" t="s">
        <v>1608</v>
      </c>
      <c r="B642" s="95" t="s">
        <v>1605</v>
      </c>
      <c r="C642" s="100" t="s">
        <v>1857</v>
      </c>
      <c r="D642" s="100" t="s">
        <v>1858</v>
      </c>
      <c r="E642" s="141">
        <v>3.4176751390120552</v>
      </c>
      <c r="F642" s="97">
        <v>9.2100000000000009</v>
      </c>
      <c r="G642" s="110">
        <v>1</v>
      </c>
    </row>
    <row r="643" spans="1:7" s="89" customFormat="1" ht="14.4" customHeight="1">
      <c r="A643" s="92" t="s">
        <v>1609</v>
      </c>
      <c r="B643" s="5" t="s">
        <v>1610</v>
      </c>
      <c r="C643" s="99" t="s">
        <v>1857</v>
      </c>
      <c r="D643" s="99" t="s">
        <v>1858</v>
      </c>
      <c r="E643" s="140">
        <v>2.0354458182518393</v>
      </c>
      <c r="F643" s="96">
        <v>1.93</v>
      </c>
      <c r="G643" s="107">
        <v>1</v>
      </c>
    </row>
    <row r="644" spans="1:7" s="89" customFormat="1" ht="14.4" customHeight="1">
      <c r="A644" s="93" t="s">
        <v>1611</v>
      </c>
      <c r="B644" s="159" t="s">
        <v>1610</v>
      </c>
      <c r="C644" s="160" t="s">
        <v>1857</v>
      </c>
      <c r="D644" s="160" t="s">
        <v>1858</v>
      </c>
      <c r="E644" s="161">
        <v>2.3694001733701961</v>
      </c>
      <c r="F644" s="162">
        <v>3.57</v>
      </c>
      <c r="G644" s="108">
        <v>1</v>
      </c>
    </row>
    <row r="645" spans="1:7" s="89" customFormat="1" ht="14.4" customHeight="1">
      <c r="A645" s="156" t="s">
        <v>1612</v>
      </c>
      <c r="B645" s="7" t="s">
        <v>1610</v>
      </c>
      <c r="C645" s="163" t="s">
        <v>1857</v>
      </c>
      <c r="D645" s="163" t="s">
        <v>1858</v>
      </c>
      <c r="E645" s="164">
        <v>3.1274411149690855</v>
      </c>
      <c r="F645" s="165">
        <v>6.13</v>
      </c>
      <c r="G645" s="109">
        <v>1</v>
      </c>
    </row>
    <row r="646" spans="1:7" s="89" customFormat="1" ht="14.4" customHeight="1">
      <c r="A646" s="94" t="s">
        <v>1613</v>
      </c>
      <c r="B646" s="95" t="s">
        <v>1610</v>
      </c>
      <c r="C646" s="100" t="s">
        <v>1857</v>
      </c>
      <c r="D646" s="100" t="s">
        <v>1858</v>
      </c>
      <c r="E646" s="141">
        <v>4.3534823428612519</v>
      </c>
      <c r="F646" s="97">
        <v>11.52</v>
      </c>
      <c r="G646" s="110">
        <v>1</v>
      </c>
    </row>
    <row r="647" spans="1:7" s="89" customFormat="1" ht="14.4" customHeight="1">
      <c r="A647" s="92" t="s">
        <v>1614</v>
      </c>
      <c r="B647" s="5" t="s">
        <v>1615</v>
      </c>
      <c r="C647" s="99" t="s">
        <v>1857</v>
      </c>
      <c r="D647" s="99" t="s">
        <v>1858</v>
      </c>
      <c r="E647" s="140">
        <v>1.4561057776616575</v>
      </c>
      <c r="F647" s="96">
        <v>1.81</v>
      </c>
      <c r="G647" s="107">
        <v>1</v>
      </c>
    </row>
    <row r="648" spans="1:7" s="89" customFormat="1" ht="14.4" customHeight="1">
      <c r="A648" s="93" t="s">
        <v>1616</v>
      </c>
      <c r="B648" s="159" t="s">
        <v>1615</v>
      </c>
      <c r="C648" s="160" t="s">
        <v>1857</v>
      </c>
      <c r="D648" s="160" t="s">
        <v>1858</v>
      </c>
      <c r="E648" s="161">
        <v>1.5458158333176819</v>
      </c>
      <c r="F648" s="162">
        <v>2.2599999999999998</v>
      </c>
      <c r="G648" s="108">
        <v>1</v>
      </c>
    </row>
    <row r="649" spans="1:7" s="89" customFormat="1" ht="14.4" customHeight="1">
      <c r="A649" s="156" t="s">
        <v>1617</v>
      </c>
      <c r="B649" s="7" t="s">
        <v>1615</v>
      </c>
      <c r="C649" s="163" t="s">
        <v>1857</v>
      </c>
      <c r="D649" s="163" t="s">
        <v>1858</v>
      </c>
      <c r="E649" s="164">
        <v>2.1983482226008602</v>
      </c>
      <c r="F649" s="165">
        <v>3.24</v>
      </c>
      <c r="G649" s="109">
        <v>1</v>
      </c>
    </row>
    <row r="650" spans="1:7" s="89" customFormat="1" ht="14.4" customHeight="1">
      <c r="A650" s="94" t="s">
        <v>1618</v>
      </c>
      <c r="B650" s="95" t="s">
        <v>1615</v>
      </c>
      <c r="C650" s="100" t="s">
        <v>1857</v>
      </c>
      <c r="D650" s="100" t="s">
        <v>1858</v>
      </c>
      <c r="E650" s="141">
        <v>2.8807995877255808</v>
      </c>
      <c r="F650" s="97">
        <v>7.67</v>
      </c>
      <c r="G650" s="110">
        <v>1</v>
      </c>
    </row>
    <row r="651" spans="1:7" s="89" customFormat="1" ht="14.4" customHeight="1">
      <c r="A651" s="92" t="s">
        <v>706</v>
      </c>
      <c r="B651" s="5" t="s">
        <v>1619</v>
      </c>
      <c r="C651" s="99" t="s">
        <v>1857</v>
      </c>
      <c r="D651" s="99" t="s">
        <v>1858</v>
      </c>
      <c r="E651" s="140">
        <v>0.4565271107296402</v>
      </c>
      <c r="F651" s="96">
        <v>3.04</v>
      </c>
      <c r="G651" s="107">
        <v>1</v>
      </c>
    </row>
    <row r="652" spans="1:7" s="89" customFormat="1" ht="14.4" customHeight="1">
      <c r="A652" s="93" t="s">
        <v>707</v>
      </c>
      <c r="B652" s="159" t="s">
        <v>1619</v>
      </c>
      <c r="C652" s="160" t="s">
        <v>1857</v>
      </c>
      <c r="D652" s="160" t="s">
        <v>1858</v>
      </c>
      <c r="E652" s="161">
        <v>0.56748048554488772</v>
      </c>
      <c r="F652" s="162">
        <v>3.7</v>
      </c>
      <c r="G652" s="108">
        <v>1</v>
      </c>
    </row>
    <row r="653" spans="1:7" s="89" customFormat="1" ht="14.4" customHeight="1">
      <c r="A653" s="156" t="s">
        <v>708</v>
      </c>
      <c r="B653" s="7" t="s">
        <v>1619</v>
      </c>
      <c r="C653" s="163" t="s">
        <v>1857</v>
      </c>
      <c r="D653" s="163" t="s">
        <v>1858</v>
      </c>
      <c r="E653" s="164">
        <v>0.80915476700920907</v>
      </c>
      <c r="F653" s="165">
        <v>5.0199999999999996</v>
      </c>
      <c r="G653" s="109">
        <v>1</v>
      </c>
    </row>
    <row r="654" spans="1:7" s="89" customFormat="1" ht="14.4" customHeight="1">
      <c r="A654" s="94" t="s">
        <v>709</v>
      </c>
      <c r="B654" s="95" t="s">
        <v>1619</v>
      </c>
      <c r="C654" s="100" t="s">
        <v>1857</v>
      </c>
      <c r="D654" s="100" t="s">
        <v>1858</v>
      </c>
      <c r="E654" s="141">
        <v>1.1901741643860051</v>
      </c>
      <c r="F654" s="97">
        <v>6.28</v>
      </c>
      <c r="G654" s="110">
        <v>1</v>
      </c>
    </row>
    <row r="655" spans="1:7" s="89" customFormat="1" ht="14.4" customHeight="1">
      <c r="A655" s="92" t="s">
        <v>710</v>
      </c>
      <c r="B655" s="5" t="s">
        <v>1620</v>
      </c>
      <c r="C655" s="99" t="s">
        <v>1857</v>
      </c>
      <c r="D655" s="99" t="s">
        <v>1858</v>
      </c>
      <c r="E655" s="140">
        <v>0.49049421150908329</v>
      </c>
      <c r="F655" s="96">
        <v>3.06</v>
      </c>
      <c r="G655" s="107">
        <v>1</v>
      </c>
    </row>
    <row r="656" spans="1:7" s="89" customFormat="1" ht="14.4" customHeight="1">
      <c r="A656" s="93" t="s">
        <v>711</v>
      </c>
      <c r="B656" s="159" t="s">
        <v>1620</v>
      </c>
      <c r="C656" s="160" t="s">
        <v>1857</v>
      </c>
      <c r="D656" s="160" t="s">
        <v>1858</v>
      </c>
      <c r="E656" s="161">
        <v>0.60162727036238195</v>
      </c>
      <c r="F656" s="162">
        <v>3.51</v>
      </c>
      <c r="G656" s="108">
        <v>1</v>
      </c>
    </row>
    <row r="657" spans="1:7" s="89" customFormat="1" ht="14.4" customHeight="1">
      <c r="A657" s="156" t="s">
        <v>712</v>
      </c>
      <c r="B657" s="7" t="s">
        <v>1620</v>
      </c>
      <c r="C657" s="163" t="s">
        <v>1857</v>
      </c>
      <c r="D657" s="163" t="s">
        <v>1858</v>
      </c>
      <c r="E657" s="164">
        <v>0.76655409265582397</v>
      </c>
      <c r="F657" s="165">
        <v>4.4400000000000004</v>
      </c>
      <c r="G657" s="109">
        <v>1</v>
      </c>
    </row>
    <row r="658" spans="1:7" s="89" customFormat="1" ht="14.4" customHeight="1">
      <c r="A658" s="94" t="s">
        <v>713</v>
      </c>
      <c r="B658" s="95" t="s">
        <v>1620</v>
      </c>
      <c r="C658" s="100" t="s">
        <v>1857</v>
      </c>
      <c r="D658" s="100" t="s">
        <v>1858</v>
      </c>
      <c r="E658" s="141">
        <v>1.4302642940830956</v>
      </c>
      <c r="F658" s="97">
        <v>7.57</v>
      </c>
      <c r="G658" s="110">
        <v>1</v>
      </c>
    </row>
    <row r="659" spans="1:7" s="89" customFormat="1" ht="14.4" customHeight="1">
      <c r="A659" s="92" t="s">
        <v>714</v>
      </c>
      <c r="B659" s="5" t="s">
        <v>1621</v>
      </c>
      <c r="C659" s="99" t="s">
        <v>1857</v>
      </c>
      <c r="D659" s="99" t="s">
        <v>1858</v>
      </c>
      <c r="E659" s="140">
        <v>0.49194665353312522</v>
      </c>
      <c r="F659" s="96">
        <v>2.4700000000000002</v>
      </c>
      <c r="G659" s="107">
        <v>1</v>
      </c>
    </row>
    <row r="660" spans="1:7" s="89" customFormat="1" ht="14.4" customHeight="1">
      <c r="A660" s="93" t="s">
        <v>715</v>
      </c>
      <c r="B660" s="159" t="s">
        <v>1621</v>
      </c>
      <c r="C660" s="160" t="s">
        <v>1857</v>
      </c>
      <c r="D660" s="160" t="s">
        <v>1858</v>
      </c>
      <c r="E660" s="161">
        <v>0.66261069017735974</v>
      </c>
      <c r="F660" s="162">
        <v>3.42</v>
      </c>
      <c r="G660" s="108">
        <v>1</v>
      </c>
    </row>
    <row r="661" spans="1:7" s="89" customFormat="1" ht="14.4" customHeight="1">
      <c r="A661" s="156" t="s">
        <v>716</v>
      </c>
      <c r="B661" s="7" t="s">
        <v>1621</v>
      </c>
      <c r="C661" s="163" t="s">
        <v>1857</v>
      </c>
      <c r="D661" s="163" t="s">
        <v>1858</v>
      </c>
      <c r="E661" s="164">
        <v>0.92352257554812722</v>
      </c>
      <c r="F661" s="165">
        <v>4.9400000000000004</v>
      </c>
      <c r="G661" s="109">
        <v>1</v>
      </c>
    </row>
    <row r="662" spans="1:7" s="89" customFormat="1" ht="14.4" customHeight="1">
      <c r="A662" s="94" t="s">
        <v>717</v>
      </c>
      <c r="B662" s="95" t="s">
        <v>1621</v>
      </c>
      <c r="C662" s="100" t="s">
        <v>1857</v>
      </c>
      <c r="D662" s="100" t="s">
        <v>1858</v>
      </c>
      <c r="E662" s="141">
        <v>1.5168870744940333</v>
      </c>
      <c r="F662" s="97">
        <v>7.88</v>
      </c>
      <c r="G662" s="110">
        <v>1</v>
      </c>
    </row>
    <row r="663" spans="1:7" s="89" customFormat="1" ht="14.4" customHeight="1">
      <c r="A663" s="92" t="s">
        <v>718</v>
      </c>
      <c r="B663" s="5" t="s">
        <v>1622</v>
      </c>
      <c r="C663" s="99" t="s">
        <v>1857</v>
      </c>
      <c r="D663" s="99" t="s">
        <v>1858</v>
      </c>
      <c r="E663" s="140">
        <v>0.7473036126162228</v>
      </c>
      <c r="F663" s="96">
        <v>3.3</v>
      </c>
      <c r="G663" s="107">
        <v>1</v>
      </c>
    </row>
    <row r="664" spans="1:7" s="89" customFormat="1" ht="14.4" customHeight="1">
      <c r="A664" s="93" t="s">
        <v>719</v>
      </c>
      <c r="B664" s="159" t="s">
        <v>1622</v>
      </c>
      <c r="C664" s="160" t="s">
        <v>1857</v>
      </c>
      <c r="D664" s="160" t="s">
        <v>1858</v>
      </c>
      <c r="E664" s="161">
        <v>0.87833131290621691</v>
      </c>
      <c r="F664" s="162">
        <v>4.63</v>
      </c>
      <c r="G664" s="108">
        <v>1</v>
      </c>
    </row>
    <row r="665" spans="1:7" s="89" customFormat="1" ht="14.4" customHeight="1">
      <c r="A665" s="156" t="s">
        <v>720</v>
      </c>
      <c r="B665" s="7" t="s">
        <v>1622</v>
      </c>
      <c r="C665" s="163" t="s">
        <v>1857</v>
      </c>
      <c r="D665" s="163" t="s">
        <v>1858</v>
      </c>
      <c r="E665" s="164">
        <v>1.2835321232904666</v>
      </c>
      <c r="F665" s="165">
        <v>7.16</v>
      </c>
      <c r="G665" s="109">
        <v>1</v>
      </c>
    </row>
    <row r="666" spans="1:7" s="89" customFormat="1" ht="14.4" customHeight="1">
      <c r="A666" s="94" t="s">
        <v>721</v>
      </c>
      <c r="B666" s="95" t="s">
        <v>1622</v>
      </c>
      <c r="C666" s="100" t="s">
        <v>1857</v>
      </c>
      <c r="D666" s="100" t="s">
        <v>1858</v>
      </c>
      <c r="E666" s="141">
        <v>2.0783427816779763</v>
      </c>
      <c r="F666" s="97">
        <v>11.28</v>
      </c>
      <c r="G666" s="110">
        <v>1</v>
      </c>
    </row>
    <row r="667" spans="1:7" s="89" customFormat="1" ht="14.4" customHeight="1">
      <c r="A667" s="92" t="s">
        <v>722</v>
      </c>
      <c r="B667" s="5" t="s">
        <v>1623</v>
      </c>
      <c r="C667" s="99" t="s">
        <v>1857</v>
      </c>
      <c r="D667" s="99" t="s">
        <v>1858</v>
      </c>
      <c r="E667" s="140">
        <v>0.64919295914227704</v>
      </c>
      <c r="F667" s="96">
        <v>4.16</v>
      </c>
      <c r="G667" s="107">
        <v>1</v>
      </c>
    </row>
    <row r="668" spans="1:7" s="89" customFormat="1" ht="14.4" customHeight="1">
      <c r="A668" s="93" t="s">
        <v>723</v>
      </c>
      <c r="B668" s="159" t="s">
        <v>1623</v>
      </c>
      <c r="C668" s="160" t="s">
        <v>1857</v>
      </c>
      <c r="D668" s="160" t="s">
        <v>1858</v>
      </c>
      <c r="E668" s="161">
        <v>0.82360748655230209</v>
      </c>
      <c r="F668" s="162">
        <v>5.26</v>
      </c>
      <c r="G668" s="108">
        <v>1</v>
      </c>
    </row>
    <row r="669" spans="1:7" s="89" customFormat="1" ht="14.4" customHeight="1">
      <c r="A669" s="156" t="s">
        <v>724</v>
      </c>
      <c r="B669" s="7" t="s">
        <v>1623</v>
      </c>
      <c r="C669" s="163" t="s">
        <v>1857</v>
      </c>
      <c r="D669" s="163" t="s">
        <v>1858</v>
      </c>
      <c r="E669" s="164">
        <v>1.1814073196858701</v>
      </c>
      <c r="F669" s="165">
        <v>7.71</v>
      </c>
      <c r="G669" s="109">
        <v>1</v>
      </c>
    </row>
    <row r="670" spans="1:7" s="89" customFormat="1" ht="14.4" customHeight="1">
      <c r="A670" s="94" t="s">
        <v>725</v>
      </c>
      <c r="B670" s="95" t="s">
        <v>1623</v>
      </c>
      <c r="C670" s="100" t="s">
        <v>1857</v>
      </c>
      <c r="D670" s="100" t="s">
        <v>1858</v>
      </c>
      <c r="E670" s="141">
        <v>1.8969938483086144</v>
      </c>
      <c r="F670" s="97">
        <v>12.58</v>
      </c>
      <c r="G670" s="110">
        <v>1</v>
      </c>
    </row>
    <row r="671" spans="1:7" s="89" customFormat="1" ht="14.4" customHeight="1">
      <c r="A671" s="92" t="s">
        <v>726</v>
      </c>
      <c r="B671" s="5" t="s">
        <v>1624</v>
      </c>
      <c r="C671" s="99" t="s">
        <v>1857</v>
      </c>
      <c r="D671" s="99" t="s">
        <v>1858</v>
      </c>
      <c r="E671" s="140">
        <v>0.59035755079494545</v>
      </c>
      <c r="F671" s="96">
        <v>3.09</v>
      </c>
      <c r="G671" s="107">
        <v>1</v>
      </c>
    </row>
    <row r="672" spans="1:7" s="89" customFormat="1" ht="14.4" customHeight="1">
      <c r="A672" s="93" t="s">
        <v>727</v>
      </c>
      <c r="B672" s="159" t="s">
        <v>1624</v>
      </c>
      <c r="C672" s="160" t="s">
        <v>1857</v>
      </c>
      <c r="D672" s="160" t="s">
        <v>1858</v>
      </c>
      <c r="E672" s="161">
        <v>0.78616369679478437</v>
      </c>
      <c r="F672" s="162">
        <v>4.09</v>
      </c>
      <c r="G672" s="108">
        <v>1</v>
      </c>
    </row>
    <row r="673" spans="1:7" s="89" customFormat="1" ht="14.4" customHeight="1">
      <c r="A673" s="156" t="s">
        <v>728</v>
      </c>
      <c r="B673" s="7" t="s">
        <v>1624</v>
      </c>
      <c r="C673" s="163" t="s">
        <v>1857</v>
      </c>
      <c r="D673" s="163" t="s">
        <v>1858</v>
      </c>
      <c r="E673" s="164">
        <v>1.1998586911132496</v>
      </c>
      <c r="F673" s="165">
        <v>6.71</v>
      </c>
      <c r="G673" s="109">
        <v>1</v>
      </c>
    </row>
    <row r="674" spans="1:7" s="89" customFormat="1" ht="14.4" customHeight="1">
      <c r="A674" s="94" t="s">
        <v>729</v>
      </c>
      <c r="B674" s="95" t="s">
        <v>1624</v>
      </c>
      <c r="C674" s="100" t="s">
        <v>1857</v>
      </c>
      <c r="D674" s="100" t="s">
        <v>1858</v>
      </c>
      <c r="E674" s="141">
        <v>2.4908679236743732</v>
      </c>
      <c r="F674" s="97">
        <v>12.52</v>
      </c>
      <c r="G674" s="110">
        <v>1</v>
      </c>
    </row>
    <row r="675" spans="1:7" s="89" customFormat="1" ht="14.4" customHeight="1">
      <c r="A675" s="92" t="s">
        <v>730</v>
      </c>
      <c r="B675" s="5" t="s">
        <v>1625</v>
      </c>
      <c r="C675" s="99" t="s">
        <v>1857</v>
      </c>
      <c r="D675" s="99" t="s">
        <v>1858</v>
      </c>
      <c r="E675" s="140">
        <v>0.57998357022119729</v>
      </c>
      <c r="F675" s="96">
        <v>3.01</v>
      </c>
      <c r="G675" s="107">
        <v>1</v>
      </c>
    </row>
    <row r="676" spans="1:7" s="89" customFormat="1" ht="14.4" customHeight="1">
      <c r="A676" s="93" t="s">
        <v>731</v>
      </c>
      <c r="B676" s="159" t="s">
        <v>1625</v>
      </c>
      <c r="C676" s="160" t="s">
        <v>1857</v>
      </c>
      <c r="D676" s="160" t="s">
        <v>1858</v>
      </c>
      <c r="E676" s="161">
        <v>0.73142270657547004</v>
      </c>
      <c r="F676" s="162">
        <v>3.82</v>
      </c>
      <c r="G676" s="108">
        <v>1</v>
      </c>
    </row>
    <row r="677" spans="1:7" s="89" customFormat="1" ht="14.4" customHeight="1">
      <c r="A677" s="156" t="s">
        <v>732</v>
      </c>
      <c r="B677" s="7" t="s">
        <v>1625</v>
      </c>
      <c r="C677" s="163" t="s">
        <v>1857</v>
      </c>
      <c r="D677" s="163" t="s">
        <v>1858</v>
      </c>
      <c r="E677" s="164">
        <v>0.98982739935703745</v>
      </c>
      <c r="F677" s="165">
        <v>5.12</v>
      </c>
      <c r="G677" s="109">
        <v>1</v>
      </c>
    </row>
    <row r="678" spans="1:7" s="89" customFormat="1" ht="14.4" customHeight="1">
      <c r="A678" s="94" t="s">
        <v>733</v>
      </c>
      <c r="B678" s="95" t="s">
        <v>1625</v>
      </c>
      <c r="C678" s="100" t="s">
        <v>1857</v>
      </c>
      <c r="D678" s="100" t="s">
        <v>1858</v>
      </c>
      <c r="E678" s="141">
        <v>1.7064368259200835</v>
      </c>
      <c r="F678" s="97">
        <v>8.83</v>
      </c>
      <c r="G678" s="110">
        <v>1</v>
      </c>
    </row>
    <row r="679" spans="1:7" s="89" customFormat="1" ht="14.4" customHeight="1">
      <c r="A679" s="92" t="s">
        <v>734</v>
      </c>
      <c r="B679" s="5" t="s">
        <v>1626</v>
      </c>
      <c r="C679" s="99" t="s">
        <v>1857</v>
      </c>
      <c r="D679" s="99" t="s">
        <v>1858</v>
      </c>
      <c r="E679" s="140">
        <v>0.51372759035658155</v>
      </c>
      <c r="F679" s="96">
        <v>2.94</v>
      </c>
      <c r="G679" s="107">
        <v>1</v>
      </c>
    </row>
    <row r="680" spans="1:7" s="89" customFormat="1" ht="14.4" customHeight="1">
      <c r="A680" s="93" t="s">
        <v>735</v>
      </c>
      <c r="B680" s="159" t="s">
        <v>1626</v>
      </c>
      <c r="C680" s="160" t="s">
        <v>1857</v>
      </c>
      <c r="D680" s="160" t="s">
        <v>1858</v>
      </c>
      <c r="E680" s="161">
        <v>0.72744951597523166</v>
      </c>
      <c r="F680" s="162">
        <v>4.8499999999999996</v>
      </c>
      <c r="G680" s="108">
        <v>1</v>
      </c>
    </row>
    <row r="681" spans="1:7" s="89" customFormat="1" ht="14.4" customHeight="1">
      <c r="A681" s="156" t="s">
        <v>736</v>
      </c>
      <c r="B681" s="7" t="s">
        <v>1626</v>
      </c>
      <c r="C681" s="163" t="s">
        <v>1857</v>
      </c>
      <c r="D681" s="163" t="s">
        <v>1858</v>
      </c>
      <c r="E681" s="164">
        <v>1.0448634133464332</v>
      </c>
      <c r="F681" s="165">
        <v>6.76</v>
      </c>
      <c r="G681" s="109">
        <v>1</v>
      </c>
    </row>
    <row r="682" spans="1:7" s="89" customFormat="1" ht="14.4" customHeight="1">
      <c r="A682" s="94" t="s">
        <v>737</v>
      </c>
      <c r="B682" s="95" t="s">
        <v>1626</v>
      </c>
      <c r="C682" s="100" t="s">
        <v>1857</v>
      </c>
      <c r="D682" s="100" t="s">
        <v>1858</v>
      </c>
      <c r="E682" s="141">
        <v>1.858813496554701</v>
      </c>
      <c r="F682" s="97">
        <v>10.32</v>
      </c>
      <c r="G682" s="110">
        <v>1</v>
      </c>
    </row>
    <row r="683" spans="1:7" s="89" customFormat="1" ht="14.4" customHeight="1">
      <c r="A683" s="92" t="s">
        <v>738</v>
      </c>
      <c r="B683" s="5" t="s">
        <v>1627</v>
      </c>
      <c r="C683" s="99" t="s">
        <v>1857</v>
      </c>
      <c r="D683" s="99" t="s">
        <v>1858</v>
      </c>
      <c r="E683" s="140">
        <v>0.46410959324778805</v>
      </c>
      <c r="F683" s="96">
        <v>2.58</v>
      </c>
      <c r="G683" s="107">
        <v>1</v>
      </c>
    </row>
    <row r="684" spans="1:7" s="89" customFormat="1" ht="14.4" customHeight="1">
      <c r="A684" s="93" t="s">
        <v>739</v>
      </c>
      <c r="B684" s="159" t="s">
        <v>1627</v>
      </c>
      <c r="C684" s="160" t="s">
        <v>1857</v>
      </c>
      <c r="D684" s="160" t="s">
        <v>1858</v>
      </c>
      <c r="E684" s="161">
        <v>0.58841406327705648</v>
      </c>
      <c r="F684" s="162">
        <v>3.61</v>
      </c>
      <c r="G684" s="108">
        <v>1</v>
      </c>
    </row>
    <row r="685" spans="1:7" s="89" customFormat="1" ht="14.4" customHeight="1">
      <c r="A685" s="156" t="s">
        <v>740</v>
      </c>
      <c r="B685" s="7" t="s">
        <v>1627</v>
      </c>
      <c r="C685" s="163" t="s">
        <v>1857</v>
      </c>
      <c r="D685" s="163" t="s">
        <v>1858</v>
      </c>
      <c r="E685" s="164">
        <v>0.91093716500274324</v>
      </c>
      <c r="F685" s="165">
        <v>5.5</v>
      </c>
      <c r="G685" s="109">
        <v>1</v>
      </c>
    </row>
    <row r="686" spans="1:7" s="89" customFormat="1" ht="14.4" customHeight="1">
      <c r="A686" s="94" t="s">
        <v>741</v>
      </c>
      <c r="B686" s="95" t="s">
        <v>1627</v>
      </c>
      <c r="C686" s="100" t="s">
        <v>1857</v>
      </c>
      <c r="D686" s="100" t="s">
        <v>1858</v>
      </c>
      <c r="E686" s="141">
        <v>1.6001588931008723</v>
      </c>
      <c r="F686" s="97">
        <v>8.84</v>
      </c>
      <c r="G686" s="110">
        <v>1</v>
      </c>
    </row>
    <row r="687" spans="1:7" s="89" customFormat="1" ht="14.4" customHeight="1">
      <c r="A687" s="92" t="s">
        <v>742</v>
      </c>
      <c r="B687" s="5" t="s">
        <v>1628</v>
      </c>
      <c r="C687" s="99" t="s">
        <v>1857</v>
      </c>
      <c r="D687" s="99" t="s">
        <v>1858</v>
      </c>
      <c r="E687" s="140">
        <v>1.3450320357959813</v>
      </c>
      <c r="F687" s="96">
        <v>3.69</v>
      </c>
      <c r="G687" s="107">
        <v>1</v>
      </c>
    </row>
    <row r="688" spans="1:7" s="89" customFormat="1" ht="14.4" customHeight="1">
      <c r="A688" s="93" t="s">
        <v>743</v>
      </c>
      <c r="B688" s="159" t="s">
        <v>1628</v>
      </c>
      <c r="C688" s="160" t="s">
        <v>1857</v>
      </c>
      <c r="D688" s="160" t="s">
        <v>1858</v>
      </c>
      <c r="E688" s="161">
        <v>1.6706338459548522</v>
      </c>
      <c r="F688" s="162">
        <v>6.84</v>
      </c>
      <c r="G688" s="108">
        <v>1</v>
      </c>
    </row>
    <row r="689" spans="1:7" s="89" customFormat="1" ht="14.4" customHeight="1">
      <c r="A689" s="156" t="s">
        <v>744</v>
      </c>
      <c r="B689" s="7" t="s">
        <v>1628</v>
      </c>
      <c r="C689" s="163" t="s">
        <v>1857</v>
      </c>
      <c r="D689" s="163" t="s">
        <v>1858</v>
      </c>
      <c r="E689" s="164">
        <v>2.5474778574351307</v>
      </c>
      <c r="F689" s="165">
        <v>12.89</v>
      </c>
      <c r="G689" s="109">
        <v>1</v>
      </c>
    </row>
    <row r="690" spans="1:7" s="89" customFormat="1" ht="14.4" customHeight="1">
      <c r="A690" s="94" t="s">
        <v>745</v>
      </c>
      <c r="B690" s="95" t="s">
        <v>1628</v>
      </c>
      <c r="C690" s="100" t="s">
        <v>1857</v>
      </c>
      <c r="D690" s="100" t="s">
        <v>1858</v>
      </c>
      <c r="E690" s="141">
        <v>5.1221872142200082</v>
      </c>
      <c r="F690" s="97">
        <v>25.32</v>
      </c>
      <c r="G690" s="110">
        <v>1</v>
      </c>
    </row>
    <row r="691" spans="1:7" s="89" customFormat="1" ht="14.4" customHeight="1">
      <c r="A691" s="92" t="s">
        <v>746</v>
      </c>
      <c r="B691" s="5" t="s">
        <v>1629</v>
      </c>
      <c r="C691" s="99" t="s">
        <v>1857</v>
      </c>
      <c r="D691" s="99" t="s">
        <v>1858</v>
      </c>
      <c r="E691" s="140">
        <v>1.2415248517117019</v>
      </c>
      <c r="F691" s="96">
        <v>1.68</v>
      </c>
      <c r="G691" s="107">
        <v>1</v>
      </c>
    </row>
    <row r="692" spans="1:7" s="89" customFormat="1" ht="14.4" customHeight="1">
      <c r="A692" s="93" t="s">
        <v>747</v>
      </c>
      <c r="B692" s="159" t="s">
        <v>1629</v>
      </c>
      <c r="C692" s="160" t="s">
        <v>1857</v>
      </c>
      <c r="D692" s="160" t="s">
        <v>1858</v>
      </c>
      <c r="E692" s="161">
        <v>1.7875613105325661</v>
      </c>
      <c r="F692" s="162">
        <v>2.06</v>
      </c>
      <c r="G692" s="108">
        <v>1</v>
      </c>
    </row>
    <row r="693" spans="1:7" s="89" customFormat="1" ht="14.4" customHeight="1">
      <c r="A693" s="156" t="s">
        <v>748</v>
      </c>
      <c r="B693" s="7" t="s">
        <v>1629</v>
      </c>
      <c r="C693" s="163" t="s">
        <v>1857</v>
      </c>
      <c r="D693" s="163" t="s">
        <v>1858</v>
      </c>
      <c r="E693" s="164">
        <v>2.1185536880235651</v>
      </c>
      <c r="F693" s="165">
        <v>5.44</v>
      </c>
      <c r="G693" s="109">
        <v>1</v>
      </c>
    </row>
    <row r="694" spans="1:7" s="89" customFormat="1" ht="14.4" customHeight="1">
      <c r="A694" s="94" t="s">
        <v>749</v>
      </c>
      <c r="B694" s="95" t="s">
        <v>1629</v>
      </c>
      <c r="C694" s="100" t="s">
        <v>1857</v>
      </c>
      <c r="D694" s="100" t="s">
        <v>1858</v>
      </c>
      <c r="E694" s="141">
        <v>3.7618720601244271</v>
      </c>
      <c r="F694" s="97">
        <v>10.79</v>
      </c>
      <c r="G694" s="110">
        <v>1</v>
      </c>
    </row>
    <row r="695" spans="1:7" s="89" customFormat="1" ht="14.4" customHeight="1">
      <c r="A695" s="92" t="s">
        <v>750</v>
      </c>
      <c r="B695" s="5" t="s">
        <v>1630</v>
      </c>
      <c r="C695" s="99" t="s">
        <v>1857</v>
      </c>
      <c r="D695" s="99" t="s">
        <v>1858</v>
      </c>
      <c r="E695" s="140">
        <v>1.0243722532007329</v>
      </c>
      <c r="F695" s="96">
        <v>2.1</v>
      </c>
      <c r="G695" s="107">
        <v>1</v>
      </c>
    </row>
    <row r="696" spans="1:7" s="89" customFormat="1" ht="14.4" customHeight="1">
      <c r="A696" s="93" t="s">
        <v>751</v>
      </c>
      <c r="B696" s="159" t="s">
        <v>1630</v>
      </c>
      <c r="C696" s="160" t="s">
        <v>1857</v>
      </c>
      <c r="D696" s="160" t="s">
        <v>1858</v>
      </c>
      <c r="E696" s="161">
        <v>1.885644994016386</v>
      </c>
      <c r="F696" s="162">
        <v>3.09</v>
      </c>
      <c r="G696" s="108">
        <v>1</v>
      </c>
    </row>
    <row r="697" spans="1:7" s="89" customFormat="1" ht="14.4" customHeight="1">
      <c r="A697" s="156" t="s">
        <v>752</v>
      </c>
      <c r="B697" s="7" t="s">
        <v>1630</v>
      </c>
      <c r="C697" s="163" t="s">
        <v>1857</v>
      </c>
      <c r="D697" s="163" t="s">
        <v>1858</v>
      </c>
      <c r="E697" s="164">
        <v>2.3932521200852559</v>
      </c>
      <c r="F697" s="165">
        <v>4.4400000000000004</v>
      </c>
      <c r="G697" s="109">
        <v>1</v>
      </c>
    </row>
    <row r="698" spans="1:7" s="89" customFormat="1" ht="14.4" customHeight="1">
      <c r="A698" s="94" t="s">
        <v>753</v>
      </c>
      <c r="B698" s="95" t="s">
        <v>1630</v>
      </c>
      <c r="C698" s="100" t="s">
        <v>1857</v>
      </c>
      <c r="D698" s="100" t="s">
        <v>1858</v>
      </c>
      <c r="E698" s="141">
        <v>3.0401544744554738</v>
      </c>
      <c r="F698" s="97">
        <v>11.53</v>
      </c>
      <c r="G698" s="110">
        <v>1</v>
      </c>
    </row>
    <row r="699" spans="1:7" s="89" customFormat="1" ht="14.4" customHeight="1">
      <c r="A699" s="92" t="s">
        <v>754</v>
      </c>
      <c r="B699" s="5" t="s">
        <v>1631</v>
      </c>
      <c r="C699" s="99" t="s">
        <v>1857</v>
      </c>
      <c r="D699" s="99" t="s">
        <v>1858</v>
      </c>
      <c r="E699" s="140">
        <v>0.73319416511786251</v>
      </c>
      <c r="F699" s="96">
        <v>3.03</v>
      </c>
      <c r="G699" s="107">
        <v>1</v>
      </c>
    </row>
    <row r="700" spans="1:7" s="89" customFormat="1" ht="14.4" customHeight="1">
      <c r="A700" s="93" t="s">
        <v>755</v>
      </c>
      <c r="B700" s="159" t="s">
        <v>1631</v>
      </c>
      <c r="C700" s="160" t="s">
        <v>1857</v>
      </c>
      <c r="D700" s="160" t="s">
        <v>1858</v>
      </c>
      <c r="E700" s="161">
        <v>1.013044475026053</v>
      </c>
      <c r="F700" s="162">
        <v>4.7699999999999996</v>
      </c>
      <c r="G700" s="108">
        <v>1</v>
      </c>
    </row>
    <row r="701" spans="1:7" s="89" customFormat="1" ht="14.4" customHeight="1">
      <c r="A701" s="156" t="s">
        <v>756</v>
      </c>
      <c r="B701" s="7" t="s">
        <v>1631</v>
      </c>
      <c r="C701" s="163" t="s">
        <v>1857</v>
      </c>
      <c r="D701" s="163" t="s">
        <v>1858</v>
      </c>
      <c r="E701" s="164">
        <v>1.6176529367749941</v>
      </c>
      <c r="F701" s="165">
        <v>8.26</v>
      </c>
      <c r="G701" s="109">
        <v>1</v>
      </c>
    </row>
    <row r="702" spans="1:7" s="89" customFormat="1" ht="14.4" customHeight="1">
      <c r="A702" s="94" t="s">
        <v>757</v>
      </c>
      <c r="B702" s="95" t="s">
        <v>1631</v>
      </c>
      <c r="C702" s="100" t="s">
        <v>1857</v>
      </c>
      <c r="D702" s="100" t="s">
        <v>1858</v>
      </c>
      <c r="E702" s="141">
        <v>2.8914842888103744</v>
      </c>
      <c r="F702" s="97">
        <v>13.77</v>
      </c>
      <c r="G702" s="110">
        <v>1</v>
      </c>
    </row>
    <row r="703" spans="1:7" s="89" customFormat="1" ht="14.4" customHeight="1">
      <c r="A703" s="92" t="s">
        <v>758</v>
      </c>
      <c r="B703" s="5" t="s">
        <v>1632</v>
      </c>
      <c r="C703" s="99" t="s">
        <v>1857</v>
      </c>
      <c r="D703" s="99" t="s">
        <v>1858</v>
      </c>
      <c r="E703" s="140">
        <v>0.51321929155169121</v>
      </c>
      <c r="F703" s="96">
        <v>3.24</v>
      </c>
      <c r="G703" s="107">
        <v>1</v>
      </c>
    </row>
    <row r="704" spans="1:7" s="89" customFormat="1" ht="14.4" customHeight="1">
      <c r="A704" s="93" t="s">
        <v>759</v>
      </c>
      <c r="B704" s="159" t="s">
        <v>1632</v>
      </c>
      <c r="C704" s="160" t="s">
        <v>1857</v>
      </c>
      <c r="D704" s="160" t="s">
        <v>1858</v>
      </c>
      <c r="E704" s="161">
        <v>0.66823762645555385</v>
      </c>
      <c r="F704" s="162">
        <v>4.3499999999999996</v>
      </c>
      <c r="G704" s="108">
        <v>1</v>
      </c>
    </row>
    <row r="705" spans="1:7" s="89" customFormat="1" ht="14.4" customHeight="1">
      <c r="A705" s="156" t="s">
        <v>760</v>
      </c>
      <c r="B705" s="7" t="s">
        <v>1632</v>
      </c>
      <c r="C705" s="163" t="s">
        <v>1857</v>
      </c>
      <c r="D705" s="163" t="s">
        <v>1858</v>
      </c>
      <c r="E705" s="164">
        <v>0.96672406867705762</v>
      </c>
      <c r="F705" s="165">
        <v>6.5</v>
      </c>
      <c r="G705" s="109">
        <v>1</v>
      </c>
    </row>
    <row r="706" spans="1:7" s="89" customFormat="1" ht="14.4" customHeight="1">
      <c r="A706" s="94" t="s">
        <v>761</v>
      </c>
      <c r="B706" s="95" t="s">
        <v>1632</v>
      </c>
      <c r="C706" s="100" t="s">
        <v>1857</v>
      </c>
      <c r="D706" s="100" t="s">
        <v>1858</v>
      </c>
      <c r="E706" s="141">
        <v>1.6943554236335578</v>
      </c>
      <c r="F706" s="97">
        <v>11.14</v>
      </c>
      <c r="G706" s="110">
        <v>1</v>
      </c>
    </row>
    <row r="707" spans="1:7" s="89" customFormat="1" ht="14.4" customHeight="1">
      <c r="A707" s="92" t="s">
        <v>762</v>
      </c>
      <c r="B707" s="5" t="s">
        <v>1633</v>
      </c>
      <c r="C707" s="99" t="s">
        <v>1857</v>
      </c>
      <c r="D707" s="99" t="s">
        <v>1858</v>
      </c>
      <c r="E707" s="140">
        <v>0.36210138830042177</v>
      </c>
      <c r="F707" s="96">
        <v>2.82</v>
      </c>
      <c r="G707" s="107">
        <v>1</v>
      </c>
    </row>
    <row r="708" spans="1:7" s="89" customFormat="1" ht="14.4" customHeight="1">
      <c r="A708" s="93" t="s">
        <v>763</v>
      </c>
      <c r="B708" s="159" t="s">
        <v>1633</v>
      </c>
      <c r="C708" s="160" t="s">
        <v>1857</v>
      </c>
      <c r="D708" s="160" t="s">
        <v>1858</v>
      </c>
      <c r="E708" s="161">
        <v>0.59659513039790879</v>
      </c>
      <c r="F708" s="162">
        <v>4.41</v>
      </c>
      <c r="G708" s="108">
        <v>1</v>
      </c>
    </row>
    <row r="709" spans="1:7" s="89" customFormat="1" ht="14.4" customHeight="1">
      <c r="A709" s="156" t="s">
        <v>764</v>
      </c>
      <c r="B709" s="7" t="s">
        <v>1633</v>
      </c>
      <c r="C709" s="163" t="s">
        <v>1857</v>
      </c>
      <c r="D709" s="163" t="s">
        <v>1858</v>
      </c>
      <c r="E709" s="164">
        <v>1.1994911294185078</v>
      </c>
      <c r="F709" s="165">
        <v>7.81</v>
      </c>
      <c r="G709" s="109">
        <v>1</v>
      </c>
    </row>
    <row r="710" spans="1:7" s="89" customFormat="1" ht="14.4" customHeight="1">
      <c r="A710" s="94" t="s">
        <v>765</v>
      </c>
      <c r="B710" s="95" t="s">
        <v>1633</v>
      </c>
      <c r="C710" s="100" t="s">
        <v>1857</v>
      </c>
      <c r="D710" s="100" t="s">
        <v>1858</v>
      </c>
      <c r="E710" s="141">
        <v>2.3617963755029501</v>
      </c>
      <c r="F710" s="97">
        <v>12.71</v>
      </c>
      <c r="G710" s="110">
        <v>1</v>
      </c>
    </row>
    <row r="711" spans="1:7" s="89" customFormat="1" ht="14.4" customHeight="1">
      <c r="A711" s="92" t="s">
        <v>766</v>
      </c>
      <c r="B711" s="5" t="s">
        <v>1634</v>
      </c>
      <c r="C711" s="99" t="s">
        <v>1857</v>
      </c>
      <c r="D711" s="99" t="s">
        <v>1858</v>
      </c>
      <c r="E711" s="140">
        <v>0.57538177282476277</v>
      </c>
      <c r="F711" s="96">
        <v>2.95</v>
      </c>
      <c r="G711" s="107">
        <v>1</v>
      </c>
    </row>
    <row r="712" spans="1:7" s="89" customFormat="1" ht="14.4" customHeight="1">
      <c r="A712" s="93" t="s">
        <v>767</v>
      </c>
      <c r="B712" s="159" t="s">
        <v>1634</v>
      </c>
      <c r="C712" s="160" t="s">
        <v>1857</v>
      </c>
      <c r="D712" s="160" t="s">
        <v>1858</v>
      </c>
      <c r="E712" s="161">
        <v>0.67761072629055907</v>
      </c>
      <c r="F712" s="162">
        <v>3.72</v>
      </c>
      <c r="G712" s="108">
        <v>1</v>
      </c>
    </row>
    <row r="713" spans="1:7" s="89" customFormat="1" ht="14.4" customHeight="1">
      <c r="A713" s="156" t="s">
        <v>768</v>
      </c>
      <c r="B713" s="7" t="s">
        <v>1634</v>
      </c>
      <c r="C713" s="163" t="s">
        <v>1857</v>
      </c>
      <c r="D713" s="163" t="s">
        <v>1858</v>
      </c>
      <c r="E713" s="164">
        <v>0.95967106447072814</v>
      </c>
      <c r="F713" s="165">
        <v>5.57</v>
      </c>
      <c r="G713" s="109">
        <v>1</v>
      </c>
    </row>
    <row r="714" spans="1:7" s="89" customFormat="1" ht="14.4" customHeight="1">
      <c r="A714" s="94" t="s">
        <v>769</v>
      </c>
      <c r="B714" s="95" t="s">
        <v>1634</v>
      </c>
      <c r="C714" s="100" t="s">
        <v>1857</v>
      </c>
      <c r="D714" s="100" t="s">
        <v>1858</v>
      </c>
      <c r="E714" s="141">
        <v>1.421302261934241</v>
      </c>
      <c r="F714" s="97">
        <v>8.0500000000000007</v>
      </c>
      <c r="G714" s="110">
        <v>1</v>
      </c>
    </row>
    <row r="715" spans="1:7" s="89" customFormat="1" ht="14.4" customHeight="1">
      <c r="A715" s="92" t="s">
        <v>770</v>
      </c>
      <c r="B715" s="5" t="s">
        <v>1635</v>
      </c>
      <c r="C715" s="99" t="s">
        <v>1857</v>
      </c>
      <c r="D715" s="99" t="s">
        <v>1858</v>
      </c>
      <c r="E715" s="140">
        <v>0.42121871533194016</v>
      </c>
      <c r="F715" s="96">
        <v>2.72</v>
      </c>
      <c r="G715" s="107">
        <v>1</v>
      </c>
    </row>
    <row r="716" spans="1:7" s="89" customFormat="1" ht="14.4" customHeight="1">
      <c r="A716" s="93" t="s">
        <v>771</v>
      </c>
      <c r="B716" s="159" t="s">
        <v>1635</v>
      </c>
      <c r="C716" s="160" t="s">
        <v>1857</v>
      </c>
      <c r="D716" s="160" t="s">
        <v>1858</v>
      </c>
      <c r="E716" s="161">
        <v>0.57732682780623601</v>
      </c>
      <c r="F716" s="162">
        <v>3.73</v>
      </c>
      <c r="G716" s="108">
        <v>1</v>
      </c>
    </row>
    <row r="717" spans="1:7" s="89" customFormat="1" ht="14.4" customHeight="1">
      <c r="A717" s="156" t="s">
        <v>772</v>
      </c>
      <c r="B717" s="7" t="s">
        <v>1635</v>
      </c>
      <c r="C717" s="163" t="s">
        <v>1857</v>
      </c>
      <c r="D717" s="163" t="s">
        <v>1858</v>
      </c>
      <c r="E717" s="164">
        <v>0.85892337434395172</v>
      </c>
      <c r="F717" s="165">
        <v>5.41</v>
      </c>
      <c r="G717" s="109">
        <v>1</v>
      </c>
    </row>
    <row r="718" spans="1:7" s="89" customFormat="1" ht="14.4" customHeight="1">
      <c r="A718" s="94" t="s">
        <v>773</v>
      </c>
      <c r="B718" s="95" t="s">
        <v>1635</v>
      </c>
      <c r="C718" s="100" t="s">
        <v>1857</v>
      </c>
      <c r="D718" s="100" t="s">
        <v>1858</v>
      </c>
      <c r="E718" s="141">
        <v>1.5690285164816593</v>
      </c>
      <c r="F718" s="97">
        <v>9.14</v>
      </c>
      <c r="G718" s="110">
        <v>1</v>
      </c>
    </row>
    <row r="719" spans="1:7" s="89" customFormat="1" ht="14.4" customHeight="1">
      <c r="A719" s="92" t="s">
        <v>774</v>
      </c>
      <c r="B719" s="5" t="s">
        <v>1636</v>
      </c>
      <c r="C719" s="99" t="s">
        <v>1857</v>
      </c>
      <c r="D719" s="99" t="s">
        <v>1858</v>
      </c>
      <c r="E719" s="140">
        <v>0.53875812418924096</v>
      </c>
      <c r="F719" s="96">
        <v>1.97</v>
      </c>
      <c r="G719" s="107">
        <v>1</v>
      </c>
    </row>
    <row r="720" spans="1:7" s="89" customFormat="1" ht="14.4" customHeight="1">
      <c r="A720" s="93" t="s">
        <v>775</v>
      </c>
      <c r="B720" s="159" t="s">
        <v>1636</v>
      </c>
      <c r="C720" s="160" t="s">
        <v>1857</v>
      </c>
      <c r="D720" s="160" t="s">
        <v>1858</v>
      </c>
      <c r="E720" s="161">
        <v>0.67530538104179183</v>
      </c>
      <c r="F720" s="162">
        <v>2.94</v>
      </c>
      <c r="G720" s="108">
        <v>1</v>
      </c>
    </row>
    <row r="721" spans="1:7" s="89" customFormat="1" ht="14.4" customHeight="1">
      <c r="A721" s="156" t="s">
        <v>776</v>
      </c>
      <c r="B721" s="7" t="s">
        <v>1636</v>
      </c>
      <c r="C721" s="163" t="s">
        <v>1857</v>
      </c>
      <c r="D721" s="163" t="s">
        <v>1858</v>
      </c>
      <c r="E721" s="164">
        <v>0.98386157292603804</v>
      </c>
      <c r="F721" s="165">
        <v>4.6100000000000003</v>
      </c>
      <c r="G721" s="109">
        <v>1</v>
      </c>
    </row>
    <row r="722" spans="1:7" s="89" customFormat="1" ht="14.4" customHeight="1">
      <c r="A722" s="94" t="s">
        <v>777</v>
      </c>
      <c r="B722" s="95" t="s">
        <v>1636</v>
      </c>
      <c r="C722" s="100" t="s">
        <v>1857</v>
      </c>
      <c r="D722" s="100" t="s">
        <v>1858</v>
      </c>
      <c r="E722" s="141">
        <v>1.649234711661175</v>
      </c>
      <c r="F722" s="97">
        <v>7.26</v>
      </c>
      <c r="G722" s="110">
        <v>1</v>
      </c>
    </row>
    <row r="723" spans="1:7" s="89" customFormat="1" ht="14.4" customHeight="1">
      <c r="A723" s="92" t="s">
        <v>778</v>
      </c>
      <c r="B723" s="5" t="s">
        <v>1637</v>
      </c>
      <c r="C723" s="99" t="s">
        <v>1857</v>
      </c>
      <c r="D723" s="99" t="s">
        <v>1858</v>
      </c>
      <c r="E723" s="140">
        <v>0.41470427346342942</v>
      </c>
      <c r="F723" s="96">
        <v>2.4500000000000002</v>
      </c>
      <c r="G723" s="107">
        <v>1</v>
      </c>
    </row>
    <row r="724" spans="1:7" s="89" customFormat="1" ht="14.4" customHeight="1">
      <c r="A724" s="93" t="s">
        <v>779</v>
      </c>
      <c r="B724" s="159" t="s">
        <v>1637</v>
      </c>
      <c r="C724" s="160" t="s">
        <v>1857</v>
      </c>
      <c r="D724" s="160" t="s">
        <v>1858</v>
      </c>
      <c r="E724" s="161">
        <v>0.54698510148458956</v>
      </c>
      <c r="F724" s="162">
        <v>3.44</v>
      </c>
      <c r="G724" s="108">
        <v>1</v>
      </c>
    </row>
    <row r="725" spans="1:7" s="89" customFormat="1" ht="14.4" customHeight="1">
      <c r="A725" s="156" t="s">
        <v>780</v>
      </c>
      <c r="B725" s="7" t="s">
        <v>1637</v>
      </c>
      <c r="C725" s="163" t="s">
        <v>1857</v>
      </c>
      <c r="D725" s="163" t="s">
        <v>1858</v>
      </c>
      <c r="E725" s="164">
        <v>0.84926870142087052</v>
      </c>
      <c r="F725" s="165">
        <v>5.49</v>
      </c>
      <c r="G725" s="109">
        <v>1</v>
      </c>
    </row>
    <row r="726" spans="1:7" s="89" customFormat="1" ht="14.4" customHeight="1">
      <c r="A726" s="94" t="s">
        <v>781</v>
      </c>
      <c r="B726" s="95" t="s">
        <v>1637</v>
      </c>
      <c r="C726" s="100" t="s">
        <v>1857</v>
      </c>
      <c r="D726" s="100" t="s">
        <v>1858</v>
      </c>
      <c r="E726" s="141">
        <v>1.7039046227106081</v>
      </c>
      <c r="F726" s="97">
        <v>10.52</v>
      </c>
      <c r="G726" s="110">
        <v>1</v>
      </c>
    </row>
    <row r="727" spans="1:7" s="89" customFormat="1" ht="14.4" customHeight="1">
      <c r="A727" s="92" t="s">
        <v>782</v>
      </c>
      <c r="B727" s="5" t="s">
        <v>1638</v>
      </c>
      <c r="C727" s="99" t="s">
        <v>1857</v>
      </c>
      <c r="D727" s="99" t="s">
        <v>1858</v>
      </c>
      <c r="E727" s="140">
        <v>1.2730785104207076</v>
      </c>
      <c r="F727" s="96">
        <v>2.36</v>
      </c>
      <c r="G727" s="107">
        <v>1</v>
      </c>
    </row>
    <row r="728" spans="1:7" s="89" customFormat="1" ht="14.4" customHeight="1">
      <c r="A728" s="93" t="s">
        <v>783</v>
      </c>
      <c r="B728" s="159" t="s">
        <v>1638</v>
      </c>
      <c r="C728" s="160" t="s">
        <v>1857</v>
      </c>
      <c r="D728" s="160" t="s">
        <v>1858</v>
      </c>
      <c r="E728" s="161">
        <v>2.2434248850577294</v>
      </c>
      <c r="F728" s="162">
        <v>6.49</v>
      </c>
      <c r="G728" s="108">
        <v>1</v>
      </c>
    </row>
    <row r="729" spans="1:7" s="89" customFormat="1" ht="14.4" customHeight="1">
      <c r="A729" s="156" t="s">
        <v>784</v>
      </c>
      <c r="B729" s="7" t="s">
        <v>1638</v>
      </c>
      <c r="C729" s="163" t="s">
        <v>1857</v>
      </c>
      <c r="D729" s="163" t="s">
        <v>1858</v>
      </c>
      <c r="E729" s="164">
        <v>2.8152579845214216</v>
      </c>
      <c r="F729" s="165">
        <v>8.6199999999999992</v>
      </c>
      <c r="G729" s="109">
        <v>1</v>
      </c>
    </row>
    <row r="730" spans="1:7" s="89" customFormat="1" ht="14.4" customHeight="1">
      <c r="A730" s="94" t="s">
        <v>785</v>
      </c>
      <c r="B730" s="95" t="s">
        <v>1638</v>
      </c>
      <c r="C730" s="100" t="s">
        <v>1857</v>
      </c>
      <c r="D730" s="100" t="s">
        <v>1858</v>
      </c>
      <c r="E730" s="141">
        <v>4.7268503967809421</v>
      </c>
      <c r="F730" s="97">
        <v>15.93</v>
      </c>
      <c r="G730" s="110">
        <v>1</v>
      </c>
    </row>
    <row r="731" spans="1:7" s="89" customFormat="1" ht="14.4" customHeight="1">
      <c r="A731" s="92" t="s">
        <v>786</v>
      </c>
      <c r="B731" s="5" t="s">
        <v>1639</v>
      </c>
      <c r="C731" s="99" t="s">
        <v>1857</v>
      </c>
      <c r="D731" s="99" t="s">
        <v>1858</v>
      </c>
      <c r="E731" s="140">
        <v>1.1062670011039504</v>
      </c>
      <c r="F731" s="96">
        <v>1.44</v>
      </c>
      <c r="G731" s="107">
        <v>1</v>
      </c>
    </row>
    <row r="732" spans="1:7" s="89" customFormat="1" ht="14.4" customHeight="1">
      <c r="A732" s="93" t="s">
        <v>787</v>
      </c>
      <c r="B732" s="159" t="s">
        <v>1639</v>
      </c>
      <c r="C732" s="160" t="s">
        <v>1857</v>
      </c>
      <c r="D732" s="160" t="s">
        <v>1858</v>
      </c>
      <c r="E732" s="161">
        <v>1.2843558940615802</v>
      </c>
      <c r="F732" s="162">
        <v>1.83</v>
      </c>
      <c r="G732" s="108">
        <v>1</v>
      </c>
    </row>
    <row r="733" spans="1:7" s="89" customFormat="1" ht="14.4" customHeight="1">
      <c r="A733" s="156" t="s">
        <v>788</v>
      </c>
      <c r="B733" s="7" t="s">
        <v>1639</v>
      </c>
      <c r="C733" s="163" t="s">
        <v>1857</v>
      </c>
      <c r="D733" s="163" t="s">
        <v>1858</v>
      </c>
      <c r="E733" s="164">
        <v>1.8321988434363079</v>
      </c>
      <c r="F733" s="165">
        <v>4.0199999999999996</v>
      </c>
      <c r="G733" s="109">
        <v>1</v>
      </c>
    </row>
    <row r="734" spans="1:7" s="89" customFormat="1" ht="14.4" customHeight="1">
      <c r="A734" s="94" t="s">
        <v>789</v>
      </c>
      <c r="B734" s="95" t="s">
        <v>1639</v>
      </c>
      <c r="C734" s="100" t="s">
        <v>1857</v>
      </c>
      <c r="D734" s="100" t="s">
        <v>1858</v>
      </c>
      <c r="E734" s="141">
        <v>3.7423095716078998</v>
      </c>
      <c r="F734" s="97">
        <v>11.67</v>
      </c>
      <c r="G734" s="110">
        <v>1</v>
      </c>
    </row>
    <row r="735" spans="1:7" s="89" customFormat="1" ht="14.4" customHeight="1">
      <c r="A735" s="92" t="s">
        <v>790</v>
      </c>
      <c r="B735" s="5" t="s">
        <v>1640</v>
      </c>
      <c r="C735" s="99" t="s">
        <v>1857</v>
      </c>
      <c r="D735" s="99" t="s">
        <v>1858</v>
      </c>
      <c r="E735" s="140">
        <v>0.90706269529615202</v>
      </c>
      <c r="F735" s="96">
        <v>1.45</v>
      </c>
      <c r="G735" s="107">
        <v>1</v>
      </c>
    </row>
    <row r="736" spans="1:7" s="89" customFormat="1" ht="14.4" customHeight="1">
      <c r="A736" s="93" t="s">
        <v>791</v>
      </c>
      <c r="B736" s="159" t="s">
        <v>1640</v>
      </c>
      <c r="C736" s="160" t="s">
        <v>1857</v>
      </c>
      <c r="D736" s="160" t="s">
        <v>1858</v>
      </c>
      <c r="E736" s="161">
        <v>1.3307210074885671</v>
      </c>
      <c r="F736" s="162">
        <v>2.82</v>
      </c>
      <c r="G736" s="108">
        <v>1</v>
      </c>
    </row>
    <row r="737" spans="1:7" s="89" customFormat="1" ht="14.4" customHeight="1">
      <c r="A737" s="156" t="s">
        <v>792</v>
      </c>
      <c r="B737" s="7" t="s">
        <v>1640</v>
      </c>
      <c r="C737" s="163" t="s">
        <v>1857</v>
      </c>
      <c r="D737" s="163" t="s">
        <v>1858</v>
      </c>
      <c r="E737" s="164">
        <v>2.2330986922895928</v>
      </c>
      <c r="F737" s="165">
        <v>7.03</v>
      </c>
      <c r="G737" s="109">
        <v>1</v>
      </c>
    </row>
    <row r="738" spans="1:7" s="89" customFormat="1" ht="14.4" customHeight="1">
      <c r="A738" s="94" t="s">
        <v>793</v>
      </c>
      <c r="B738" s="95" t="s">
        <v>1640</v>
      </c>
      <c r="C738" s="100" t="s">
        <v>1857</v>
      </c>
      <c r="D738" s="100" t="s">
        <v>1858</v>
      </c>
      <c r="E738" s="141">
        <v>4.6451503166887989</v>
      </c>
      <c r="F738" s="97">
        <v>17.21</v>
      </c>
      <c r="G738" s="110">
        <v>1</v>
      </c>
    </row>
    <row r="739" spans="1:7" s="89" customFormat="1" ht="14.4" customHeight="1">
      <c r="A739" s="92" t="s">
        <v>794</v>
      </c>
      <c r="B739" s="5" t="s">
        <v>1641</v>
      </c>
      <c r="C739" s="99" t="s">
        <v>1857</v>
      </c>
      <c r="D739" s="99" t="s">
        <v>1858</v>
      </c>
      <c r="E739" s="140">
        <v>1.2755072570593029</v>
      </c>
      <c r="F739" s="96">
        <v>3.3</v>
      </c>
      <c r="G739" s="107">
        <v>1</v>
      </c>
    </row>
    <row r="740" spans="1:7" s="89" customFormat="1" ht="14.4" customHeight="1">
      <c r="A740" s="93" t="s">
        <v>795</v>
      </c>
      <c r="B740" s="159" t="s">
        <v>1641</v>
      </c>
      <c r="C740" s="160" t="s">
        <v>1857</v>
      </c>
      <c r="D740" s="160" t="s">
        <v>1858</v>
      </c>
      <c r="E740" s="161">
        <v>1.4381600639053167</v>
      </c>
      <c r="F740" s="162">
        <v>5.43</v>
      </c>
      <c r="G740" s="108">
        <v>1</v>
      </c>
    </row>
    <row r="741" spans="1:7" s="89" customFormat="1" ht="14.4" customHeight="1">
      <c r="A741" s="156" t="s">
        <v>796</v>
      </c>
      <c r="B741" s="7" t="s">
        <v>1641</v>
      </c>
      <c r="C741" s="163" t="s">
        <v>1857</v>
      </c>
      <c r="D741" s="163" t="s">
        <v>1858</v>
      </c>
      <c r="E741" s="164">
        <v>2.184448584611641</v>
      </c>
      <c r="F741" s="165">
        <v>9.15</v>
      </c>
      <c r="G741" s="109">
        <v>1</v>
      </c>
    </row>
    <row r="742" spans="1:7" s="89" customFormat="1" ht="14.4" customHeight="1">
      <c r="A742" s="94" t="s">
        <v>797</v>
      </c>
      <c r="B742" s="95" t="s">
        <v>1641</v>
      </c>
      <c r="C742" s="100" t="s">
        <v>1857</v>
      </c>
      <c r="D742" s="100" t="s">
        <v>1858</v>
      </c>
      <c r="E742" s="141">
        <v>4.33480998385373</v>
      </c>
      <c r="F742" s="97">
        <v>17.71</v>
      </c>
      <c r="G742" s="110">
        <v>1</v>
      </c>
    </row>
    <row r="743" spans="1:7" s="89" customFormat="1" ht="14.4" customHeight="1">
      <c r="A743" s="92" t="s">
        <v>798</v>
      </c>
      <c r="B743" s="5" t="s">
        <v>1642</v>
      </c>
      <c r="C743" s="99" t="s">
        <v>1857</v>
      </c>
      <c r="D743" s="99" t="s">
        <v>1858</v>
      </c>
      <c r="E743" s="140">
        <v>0.42350789726383409</v>
      </c>
      <c r="F743" s="96">
        <v>2.41</v>
      </c>
      <c r="G743" s="107">
        <v>1</v>
      </c>
    </row>
    <row r="744" spans="1:7" s="89" customFormat="1" ht="14.4" customHeight="1">
      <c r="A744" s="93" t="s">
        <v>799</v>
      </c>
      <c r="B744" s="159" t="s">
        <v>1642</v>
      </c>
      <c r="C744" s="160" t="s">
        <v>1857</v>
      </c>
      <c r="D744" s="160" t="s">
        <v>1858</v>
      </c>
      <c r="E744" s="161">
        <v>0.54420717810128094</v>
      </c>
      <c r="F744" s="162">
        <v>2.59</v>
      </c>
      <c r="G744" s="108">
        <v>1</v>
      </c>
    </row>
    <row r="745" spans="1:7" s="89" customFormat="1" ht="14.4" customHeight="1">
      <c r="A745" s="156" t="s">
        <v>800</v>
      </c>
      <c r="B745" s="7" t="s">
        <v>1642</v>
      </c>
      <c r="C745" s="163" t="s">
        <v>1857</v>
      </c>
      <c r="D745" s="163" t="s">
        <v>1858</v>
      </c>
      <c r="E745" s="164">
        <v>0.80461744003801661</v>
      </c>
      <c r="F745" s="165">
        <v>4.0999999999999996</v>
      </c>
      <c r="G745" s="109">
        <v>1</v>
      </c>
    </row>
    <row r="746" spans="1:7" s="89" customFormat="1" ht="14.4" customHeight="1">
      <c r="A746" s="94" t="s">
        <v>801</v>
      </c>
      <c r="B746" s="95" t="s">
        <v>1642</v>
      </c>
      <c r="C746" s="100" t="s">
        <v>1857</v>
      </c>
      <c r="D746" s="100" t="s">
        <v>1858</v>
      </c>
      <c r="E746" s="141">
        <v>1.573431246253767</v>
      </c>
      <c r="F746" s="97">
        <v>7.38</v>
      </c>
      <c r="G746" s="110">
        <v>1</v>
      </c>
    </row>
    <row r="747" spans="1:7" s="89" customFormat="1" ht="14.4" customHeight="1">
      <c r="A747" s="92" t="s">
        <v>802</v>
      </c>
      <c r="B747" s="5" t="s">
        <v>1643</v>
      </c>
      <c r="C747" s="99" t="s">
        <v>1857</v>
      </c>
      <c r="D747" s="99" t="s">
        <v>1858</v>
      </c>
      <c r="E747" s="140">
        <v>0.38811517504401272</v>
      </c>
      <c r="F747" s="96">
        <v>3.2</v>
      </c>
      <c r="G747" s="107">
        <v>1</v>
      </c>
    </row>
    <row r="748" spans="1:7" s="89" customFormat="1" ht="14.4" customHeight="1">
      <c r="A748" s="93" t="s">
        <v>803</v>
      </c>
      <c r="B748" s="159" t="s">
        <v>1643</v>
      </c>
      <c r="C748" s="160" t="s">
        <v>1857</v>
      </c>
      <c r="D748" s="160" t="s">
        <v>1858</v>
      </c>
      <c r="E748" s="161">
        <v>0.58045296791003609</v>
      </c>
      <c r="F748" s="162">
        <v>4.54</v>
      </c>
      <c r="G748" s="108">
        <v>1</v>
      </c>
    </row>
    <row r="749" spans="1:7" s="89" customFormat="1" ht="14.4" customHeight="1">
      <c r="A749" s="156" t="s">
        <v>804</v>
      </c>
      <c r="B749" s="7" t="s">
        <v>1643</v>
      </c>
      <c r="C749" s="163" t="s">
        <v>1857</v>
      </c>
      <c r="D749" s="163" t="s">
        <v>1858</v>
      </c>
      <c r="E749" s="164">
        <v>0.87969744467560496</v>
      </c>
      <c r="F749" s="165">
        <v>6.46</v>
      </c>
      <c r="G749" s="109">
        <v>1</v>
      </c>
    </row>
    <row r="750" spans="1:7" s="89" customFormat="1" ht="14.4" customHeight="1">
      <c r="A750" s="94" t="s">
        <v>805</v>
      </c>
      <c r="B750" s="95" t="s">
        <v>1643</v>
      </c>
      <c r="C750" s="100" t="s">
        <v>1857</v>
      </c>
      <c r="D750" s="100" t="s">
        <v>1858</v>
      </c>
      <c r="E750" s="141">
        <v>1.6966889788258701</v>
      </c>
      <c r="F750" s="97">
        <v>10.88</v>
      </c>
      <c r="G750" s="110">
        <v>1</v>
      </c>
    </row>
    <row r="751" spans="1:7" s="89" customFormat="1" ht="14.4" customHeight="1">
      <c r="A751" s="92" t="s">
        <v>806</v>
      </c>
      <c r="B751" s="5" t="s">
        <v>1644</v>
      </c>
      <c r="C751" s="99" t="s">
        <v>1857</v>
      </c>
      <c r="D751" s="99" t="s">
        <v>1858</v>
      </c>
      <c r="E751" s="140">
        <v>0.32886927269585231</v>
      </c>
      <c r="F751" s="96">
        <v>1.96</v>
      </c>
      <c r="G751" s="107">
        <v>1</v>
      </c>
    </row>
    <row r="752" spans="1:7" s="89" customFormat="1" ht="14.4" customHeight="1">
      <c r="A752" s="93" t="s">
        <v>807</v>
      </c>
      <c r="B752" s="159" t="s">
        <v>1644</v>
      </c>
      <c r="C752" s="160" t="s">
        <v>1857</v>
      </c>
      <c r="D752" s="160" t="s">
        <v>1858</v>
      </c>
      <c r="E752" s="161">
        <v>0.48950997463358198</v>
      </c>
      <c r="F752" s="162">
        <v>2.7</v>
      </c>
      <c r="G752" s="108">
        <v>1</v>
      </c>
    </row>
    <row r="753" spans="1:7" s="89" customFormat="1" ht="14.4" customHeight="1">
      <c r="A753" s="156" t="s">
        <v>808</v>
      </c>
      <c r="B753" s="7" t="s">
        <v>1644</v>
      </c>
      <c r="C753" s="163" t="s">
        <v>1857</v>
      </c>
      <c r="D753" s="163" t="s">
        <v>1858</v>
      </c>
      <c r="E753" s="164">
        <v>0.71252596715874339</v>
      </c>
      <c r="F753" s="165">
        <v>4.18</v>
      </c>
      <c r="G753" s="109">
        <v>1</v>
      </c>
    </row>
    <row r="754" spans="1:7" s="89" customFormat="1" ht="14.4" customHeight="1">
      <c r="A754" s="94" t="s">
        <v>809</v>
      </c>
      <c r="B754" s="95" t="s">
        <v>1644</v>
      </c>
      <c r="C754" s="100" t="s">
        <v>1857</v>
      </c>
      <c r="D754" s="100" t="s">
        <v>1858</v>
      </c>
      <c r="E754" s="141">
        <v>1.2456034418283368</v>
      </c>
      <c r="F754" s="97">
        <v>7.26</v>
      </c>
      <c r="G754" s="110">
        <v>1</v>
      </c>
    </row>
    <row r="755" spans="1:7" s="89" customFormat="1" ht="14.4" customHeight="1">
      <c r="A755" s="92" t="s">
        <v>810</v>
      </c>
      <c r="B755" s="5" t="s">
        <v>1645</v>
      </c>
      <c r="C755" s="99" t="s">
        <v>1857</v>
      </c>
      <c r="D755" s="99" t="s">
        <v>1858</v>
      </c>
      <c r="E755" s="140">
        <v>0.49891558623556714</v>
      </c>
      <c r="F755" s="96">
        <v>2.42</v>
      </c>
      <c r="G755" s="107">
        <v>1</v>
      </c>
    </row>
    <row r="756" spans="1:7" s="89" customFormat="1" ht="14.4" customHeight="1">
      <c r="A756" s="93" t="s">
        <v>811</v>
      </c>
      <c r="B756" s="159" t="s">
        <v>1645</v>
      </c>
      <c r="C756" s="160" t="s">
        <v>1857</v>
      </c>
      <c r="D756" s="160" t="s">
        <v>1858</v>
      </c>
      <c r="E756" s="161">
        <v>0.65357477835644862</v>
      </c>
      <c r="F756" s="162">
        <v>3.31</v>
      </c>
      <c r="G756" s="108">
        <v>1</v>
      </c>
    </row>
    <row r="757" spans="1:7" s="89" customFormat="1" ht="14.4" customHeight="1">
      <c r="A757" s="156" t="s">
        <v>812</v>
      </c>
      <c r="B757" s="7" t="s">
        <v>1645</v>
      </c>
      <c r="C757" s="163" t="s">
        <v>1857</v>
      </c>
      <c r="D757" s="163" t="s">
        <v>1858</v>
      </c>
      <c r="E757" s="164">
        <v>1.0266295752202943</v>
      </c>
      <c r="F757" s="165">
        <v>5.19</v>
      </c>
      <c r="G757" s="109">
        <v>1</v>
      </c>
    </row>
    <row r="758" spans="1:7" s="89" customFormat="1" ht="14.4" customHeight="1">
      <c r="A758" s="94" t="s">
        <v>813</v>
      </c>
      <c r="B758" s="95" t="s">
        <v>1645</v>
      </c>
      <c r="C758" s="100" t="s">
        <v>1857</v>
      </c>
      <c r="D758" s="100" t="s">
        <v>1858</v>
      </c>
      <c r="E758" s="141">
        <v>2.2210244953077272</v>
      </c>
      <c r="F758" s="97">
        <v>9.65</v>
      </c>
      <c r="G758" s="110">
        <v>1</v>
      </c>
    </row>
    <row r="759" spans="1:7" s="89" customFormat="1" ht="14.4" customHeight="1">
      <c r="A759" s="92" t="s">
        <v>814</v>
      </c>
      <c r="B759" s="5" t="s">
        <v>1646</v>
      </c>
      <c r="C759" s="99" t="s">
        <v>1857</v>
      </c>
      <c r="D759" s="99" t="s">
        <v>1858</v>
      </c>
      <c r="E759" s="140">
        <v>0.47550180803209202</v>
      </c>
      <c r="F759" s="96">
        <v>2.64</v>
      </c>
      <c r="G759" s="107">
        <v>1</v>
      </c>
    </row>
    <row r="760" spans="1:7" s="89" customFormat="1" ht="14.4" customHeight="1">
      <c r="A760" s="93" t="s">
        <v>815</v>
      </c>
      <c r="B760" s="159" t="s">
        <v>1646</v>
      </c>
      <c r="C760" s="160" t="s">
        <v>1857</v>
      </c>
      <c r="D760" s="160" t="s">
        <v>1858</v>
      </c>
      <c r="E760" s="161">
        <v>0.66172299640471322</v>
      </c>
      <c r="F760" s="162">
        <v>3.94</v>
      </c>
      <c r="G760" s="108">
        <v>1</v>
      </c>
    </row>
    <row r="761" spans="1:7" s="89" customFormat="1" ht="14.4" customHeight="1">
      <c r="A761" s="156" t="s">
        <v>816</v>
      </c>
      <c r="B761" s="7" t="s">
        <v>1646</v>
      </c>
      <c r="C761" s="163" t="s">
        <v>1857</v>
      </c>
      <c r="D761" s="163" t="s">
        <v>1858</v>
      </c>
      <c r="E761" s="164">
        <v>0.97299798209247357</v>
      </c>
      <c r="F761" s="165">
        <v>5.49</v>
      </c>
      <c r="G761" s="109">
        <v>1</v>
      </c>
    </row>
    <row r="762" spans="1:7" s="89" customFormat="1" ht="14.4" customHeight="1">
      <c r="A762" s="94" t="s">
        <v>817</v>
      </c>
      <c r="B762" s="95" t="s">
        <v>1646</v>
      </c>
      <c r="C762" s="100" t="s">
        <v>1857</v>
      </c>
      <c r="D762" s="100" t="s">
        <v>1858</v>
      </c>
      <c r="E762" s="141">
        <v>1.7197327757213332</v>
      </c>
      <c r="F762" s="97">
        <v>8.91</v>
      </c>
      <c r="G762" s="110">
        <v>1</v>
      </c>
    </row>
    <row r="763" spans="1:7" s="89" customFormat="1" ht="14.4" customHeight="1">
      <c r="A763" s="92" t="s">
        <v>818</v>
      </c>
      <c r="B763" s="5" t="s">
        <v>1647</v>
      </c>
      <c r="C763" s="99" t="s">
        <v>1857</v>
      </c>
      <c r="D763" s="99" t="s">
        <v>1858</v>
      </c>
      <c r="E763" s="140">
        <v>0.4227534759787217</v>
      </c>
      <c r="F763" s="96">
        <v>2.16</v>
      </c>
      <c r="G763" s="107">
        <v>1</v>
      </c>
    </row>
    <row r="764" spans="1:7" s="89" customFormat="1" ht="14.4" customHeight="1">
      <c r="A764" s="93" t="s">
        <v>819</v>
      </c>
      <c r="B764" s="159" t="s">
        <v>1647</v>
      </c>
      <c r="C764" s="160" t="s">
        <v>1857</v>
      </c>
      <c r="D764" s="160" t="s">
        <v>1858</v>
      </c>
      <c r="E764" s="161">
        <v>0.51774953265798151</v>
      </c>
      <c r="F764" s="162">
        <v>2.62</v>
      </c>
      <c r="G764" s="108">
        <v>1</v>
      </c>
    </row>
    <row r="765" spans="1:7" s="89" customFormat="1" ht="14.4" customHeight="1">
      <c r="A765" s="156" t="s">
        <v>820</v>
      </c>
      <c r="B765" s="7" t="s">
        <v>1647</v>
      </c>
      <c r="C765" s="163" t="s">
        <v>1857</v>
      </c>
      <c r="D765" s="163" t="s">
        <v>1858</v>
      </c>
      <c r="E765" s="164">
        <v>0.70067533206272758</v>
      </c>
      <c r="F765" s="165">
        <v>3.6</v>
      </c>
      <c r="G765" s="109">
        <v>1</v>
      </c>
    </row>
    <row r="766" spans="1:7" s="89" customFormat="1" ht="14.4" customHeight="1">
      <c r="A766" s="94" t="s">
        <v>821</v>
      </c>
      <c r="B766" s="95" t="s">
        <v>1647</v>
      </c>
      <c r="C766" s="100" t="s">
        <v>1857</v>
      </c>
      <c r="D766" s="100" t="s">
        <v>1858</v>
      </c>
      <c r="E766" s="141">
        <v>1.3852646264438429</v>
      </c>
      <c r="F766" s="97">
        <v>6.63</v>
      </c>
      <c r="G766" s="110">
        <v>1</v>
      </c>
    </row>
    <row r="767" spans="1:7" s="89" customFormat="1" ht="14.4" customHeight="1">
      <c r="A767" s="92" t="s">
        <v>1648</v>
      </c>
      <c r="B767" s="5" t="s">
        <v>1649</v>
      </c>
      <c r="C767" s="99" t="s">
        <v>1857</v>
      </c>
      <c r="D767" s="99" t="s">
        <v>1858</v>
      </c>
      <c r="E767" s="140">
        <v>0.45133067128455534</v>
      </c>
      <c r="F767" s="96">
        <v>2.54</v>
      </c>
      <c r="G767" s="107">
        <v>1</v>
      </c>
    </row>
    <row r="768" spans="1:7" s="89" customFormat="1" ht="14.4" customHeight="1">
      <c r="A768" s="93" t="s">
        <v>1650</v>
      </c>
      <c r="B768" s="159" t="s">
        <v>1649</v>
      </c>
      <c r="C768" s="160" t="s">
        <v>1857</v>
      </c>
      <c r="D768" s="160" t="s">
        <v>1858</v>
      </c>
      <c r="E768" s="161">
        <v>0.59776906177406941</v>
      </c>
      <c r="F768" s="162">
        <v>3.49</v>
      </c>
      <c r="G768" s="108">
        <v>1</v>
      </c>
    </row>
    <row r="769" spans="1:7" s="89" customFormat="1" ht="14.4" customHeight="1">
      <c r="A769" s="156" t="s">
        <v>1651</v>
      </c>
      <c r="B769" s="7" t="s">
        <v>1649</v>
      </c>
      <c r="C769" s="163" t="s">
        <v>1857</v>
      </c>
      <c r="D769" s="163" t="s">
        <v>1858</v>
      </c>
      <c r="E769" s="164">
        <v>0.87376969678050309</v>
      </c>
      <c r="F769" s="165">
        <v>5.22</v>
      </c>
      <c r="G769" s="109">
        <v>1</v>
      </c>
    </row>
    <row r="770" spans="1:7" s="89" customFormat="1" ht="14.4" customHeight="1">
      <c r="A770" s="94" t="s">
        <v>1652</v>
      </c>
      <c r="B770" s="95" t="s">
        <v>1649</v>
      </c>
      <c r="C770" s="100" t="s">
        <v>1857</v>
      </c>
      <c r="D770" s="100" t="s">
        <v>1858</v>
      </c>
      <c r="E770" s="141">
        <v>1.5491896267817189</v>
      </c>
      <c r="F770" s="97">
        <v>8.35</v>
      </c>
      <c r="G770" s="110">
        <v>1</v>
      </c>
    </row>
    <row r="771" spans="1:7" s="89" customFormat="1" ht="14.4" customHeight="1">
      <c r="A771" s="92" t="s">
        <v>1653</v>
      </c>
      <c r="B771" s="5" t="s">
        <v>1654</v>
      </c>
      <c r="C771" s="99" t="s">
        <v>1857</v>
      </c>
      <c r="D771" s="99" t="s">
        <v>1858</v>
      </c>
      <c r="E771" s="140">
        <v>0.44061017171979094</v>
      </c>
      <c r="F771" s="96">
        <v>2.19</v>
      </c>
      <c r="G771" s="107">
        <v>1</v>
      </c>
    </row>
    <row r="772" spans="1:7" s="89" customFormat="1" ht="14.4" customHeight="1">
      <c r="A772" s="93" t="s">
        <v>1655</v>
      </c>
      <c r="B772" s="159" t="s">
        <v>1654</v>
      </c>
      <c r="C772" s="160" t="s">
        <v>1857</v>
      </c>
      <c r="D772" s="160" t="s">
        <v>1858</v>
      </c>
      <c r="E772" s="161">
        <v>0.60776550574236599</v>
      </c>
      <c r="F772" s="162">
        <v>3.23</v>
      </c>
      <c r="G772" s="108">
        <v>1</v>
      </c>
    </row>
    <row r="773" spans="1:7" s="89" customFormat="1" ht="14.4" customHeight="1">
      <c r="A773" s="156" t="s">
        <v>1656</v>
      </c>
      <c r="B773" s="7" t="s">
        <v>1654</v>
      </c>
      <c r="C773" s="163" t="s">
        <v>1857</v>
      </c>
      <c r="D773" s="163" t="s">
        <v>1858</v>
      </c>
      <c r="E773" s="164">
        <v>0.96811622083783477</v>
      </c>
      <c r="F773" s="165">
        <v>5.73</v>
      </c>
      <c r="G773" s="109">
        <v>1</v>
      </c>
    </row>
    <row r="774" spans="1:7" s="89" customFormat="1" ht="14.4" customHeight="1">
      <c r="A774" s="94" t="s">
        <v>1657</v>
      </c>
      <c r="B774" s="95" t="s">
        <v>1654</v>
      </c>
      <c r="C774" s="100" t="s">
        <v>1857</v>
      </c>
      <c r="D774" s="100" t="s">
        <v>1858</v>
      </c>
      <c r="E774" s="141">
        <v>1.6908250429751257</v>
      </c>
      <c r="F774" s="97">
        <v>8.9</v>
      </c>
      <c r="G774" s="110">
        <v>1</v>
      </c>
    </row>
    <row r="775" spans="1:7" s="89" customFormat="1" ht="14.4" customHeight="1">
      <c r="A775" s="92" t="s">
        <v>822</v>
      </c>
      <c r="B775" s="5" t="s">
        <v>1658</v>
      </c>
      <c r="C775" s="99" t="s">
        <v>1855</v>
      </c>
      <c r="D775" s="99" t="s">
        <v>1856</v>
      </c>
      <c r="E775" s="140">
        <v>4.2574481678927665</v>
      </c>
      <c r="F775" s="96">
        <v>4.1500000000000004</v>
      </c>
      <c r="G775" s="107">
        <v>1</v>
      </c>
    </row>
    <row r="776" spans="1:7" s="89" customFormat="1" ht="14.4" customHeight="1">
      <c r="A776" s="93" t="s">
        <v>823</v>
      </c>
      <c r="B776" s="159" t="s">
        <v>1658</v>
      </c>
      <c r="C776" s="160" t="s">
        <v>1855</v>
      </c>
      <c r="D776" s="160" t="s">
        <v>1856</v>
      </c>
      <c r="E776" s="161">
        <v>4.7679283904419281</v>
      </c>
      <c r="F776" s="162">
        <v>4.58</v>
      </c>
      <c r="G776" s="108">
        <v>1</v>
      </c>
    </row>
    <row r="777" spans="1:7" s="89" customFormat="1" ht="14.4" customHeight="1">
      <c r="A777" s="156" t="s">
        <v>824</v>
      </c>
      <c r="B777" s="7" t="s">
        <v>1658</v>
      </c>
      <c r="C777" s="163" t="s">
        <v>1855</v>
      </c>
      <c r="D777" s="163" t="s">
        <v>1856</v>
      </c>
      <c r="E777" s="164">
        <v>5.5592392015939707</v>
      </c>
      <c r="F777" s="165">
        <v>6.42</v>
      </c>
      <c r="G777" s="109">
        <v>1</v>
      </c>
    </row>
    <row r="778" spans="1:7" s="89" customFormat="1" ht="14.4" customHeight="1">
      <c r="A778" s="94" t="s">
        <v>825</v>
      </c>
      <c r="B778" s="95" t="s">
        <v>1658</v>
      </c>
      <c r="C778" s="100" t="s">
        <v>1855</v>
      </c>
      <c r="D778" s="100" t="s">
        <v>1856</v>
      </c>
      <c r="E778" s="141">
        <v>8.4337737735264149</v>
      </c>
      <c r="F778" s="97">
        <v>14.34</v>
      </c>
      <c r="G778" s="110">
        <v>1</v>
      </c>
    </row>
    <row r="779" spans="1:7" s="89" customFormat="1" ht="14.4" customHeight="1">
      <c r="A779" s="92" t="s">
        <v>826</v>
      </c>
      <c r="B779" s="5" t="s">
        <v>1659</v>
      </c>
      <c r="C779" s="99" t="s">
        <v>1857</v>
      </c>
      <c r="D779" s="99" t="s">
        <v>1858</v>
      </c>
      <c r="E779" s="140">
        <v>1.4499096601296599</v>
      </c>
      <c r="F779" s="96">
        <v>3.66</v>
      </c>
      <c r="G779" s="107">
        <v>1</v>
      </c>
    </row>
    <row r="780" spans="1:7" s="89" customFormat="1" ht="14.4" customHeight="1">
      <c r="A780" s="93" t="s">
        <v>827</v>
      </c>
      <c r="B780" s="159" t="s">
        <v>1659</v>
      </c>
      <c r="C780" s="160" t="s">
        <v>1857</v>
      </c>
      <c r="D780" s="160" t="s">
        <v>1858</v>
      </c>
      <c r="E780" s="161">
        <v>2.2064591495104851</v>
      </c>
      <c r="F780" s="162">
        <v>5.48</v>
      </c>
      <c r="G780" s="108">
        <v>1</v>
      </c>
    </row>
    <row r="781" spans="1:7" s="89" customFormat="1" ht="14.4" customHeight="1">
      <c r="A781" s="156" t="s">
        <v>828</v>
      </c>
      <c r="B781" s="7" t="s">
        <v>1659</v>
      </c>
      <c r="C781" s="163" t="s">
        <v>1857</v>
      </c>
      <c r="D781" s="163" t="s">
        <v>1858</v>
      </c>
      <c r="E781" s="164">
        <v>2.8851395535772162</v>
      </c>
      <c r="F781" s="165">
        <v>7.78</v>
      </c>
      <c r="G781" s="109">
        <v>1</v>
      </c>
    </row>
    <row r="782" spans="1:7" s="89" customFormat="1" ht="14.4" customHeight="1">
      <c r="A782" s="94" t="s">
        <v>829</v>
      </c>
      <c r="B782" s="95" t="s">
        <v>1659</v>
      </c>
      <c r="C782" s="100" t="s">
        <v>1857</v>
      </c>
      <c r="D782" s="100" t="s">
        <v>1858</v>
      </c>
      <c r="E782" s="141">
        <v>5.6841654033811313</v>
      </c>
      <c r="F782" s="97">
        <v>19.72</v>
      </c>
      <c r="G782" s="110">
        <v>1</v>
      </c>
    </row>
    <row r="783" spans="1:7" s="89" customFormat="1" ht="14.4" customHeight="1">
      <c r="A783" s="92" t="s">
        <v>830</v>
      </c>
      <c r="B783" s="5" t="s">
        <v>1660</v>
      </c>
      <c r="C783" s="99" t="s">
        <v>1857</v>
      </c>
      <c r="D783" s="99" t="s">
        <v>1858</v>
      </c>
      <c r="E783" s="140">
        <v>1.3561736621106495</v>
      </c>
      <c r="F783" s="96">
        <v>2.41</v>
      </c>
      <c r="G783" s="107">
        <v>1</v>
      </c>
    </row>
    <row r="784" spans="1:7" s="89" customFormat="1" ht="14.4" customHeight="1">
      <c r="A784" s="93" t="s">
        <v>831</v>
      </c>
      <c r="B784" s="159" t="s">
        <v>1660</v>
      </c>
      <c r="C784" s="160" t="s">
        <v>1857</v>
      </c>
      <c r="D784" s="160" t="s">
        <v>1858</v>
      </c>
      <c r="E784" s="161">
        <v>1.5748994066235071</v>
      </c>
      <c r="F784" s="162">
        <v>3.23</v>
      </c>
      <c r="G784" s="108">
        <v>1</v>
      </c>
    </row>
    <row r="785" spans="1:7" s="89" customFormat="1" ht="14.4" customHeight="1">
      <c r="A785" s="156" t="s">
        <v>832</v>
      </c>
      <c r="B785" s="7" t="s">
        <v>1660</v>
      </c>
      <c r="C785" s="163" t="s">
        <v>1857</v>
      </c>
      <c r="D785" s="163" t="s">
        <v>1858</v>
      </c>
      <c r="E785" s="164">
        <v>2.2880572084848305</v>
      </c>
      <c r="F785" s="165">
        <v>6.28</v>
      </c>
      <c r="G785" s="109">
        <v>1</v>
      </c>
    </row>
    <row r="786" spans="1:7" s="89" customFormat="1" ht="14.4" customHeight="1">
      <c r="A786" s="94" t="s">
        <v>833</v>
      </c>
      <c r="B786" s="95" t="s">
        <v>1660</v>
      </c>
      <c r="C786" s="100" t="s">
        <v>1857</v>
      </c>
      <c r="D786" s="100" t="s">
        <v>1858</v>
      </c>
      <c r="E786" s="141">
        <v>4.0086262288197618</v>
      </c>
      <c r="F786" s="97">
        <v>12.47</v>
      </c>
      <c r="G786" s="110">
        <v>1</v>
      </c>
    </row>
    <row r="787" spans="1:7" s="89" customFormat="1" ht="14.4" customHeight="1">
      <c r="A787" s="92" t="s">
        <v>834</v>
      </c>
      <c r="B787" s="5" t="s">
        <v>1661</v>
      </c>
      <c r="C787" s="99" t="s">
        <v>1857</v>
      </c>
      <c r="D787" s="99" t="s">
        <v>1858</v>
      </c>
      <c r="E787" s="140">
        <v>1.1416136638180263</v>
      </c>
      <c r="F787" s="96">
        <v>2.0699999999999998</v>
      </c>
      <c r="G787" s="107">
        <v>1</v>
      </c>
    </row>
    <row r="788" spans="1:7" s="89" customFormat="1" ht="14.4" customHeight="1">
      <c r="A788" s="93" t="s">
        <v>835</v>
      </c>
      <c r="B788" s="159" t="s">
        <v>1661</v>
      </c>
      <c r="C788" s="160" t="s">
        <v>1857</v>
      </c>
      <c r="D788" s="160" t="s">
        <v>1858</v>
      </c>
      <c r="E788" s="161">
        <v>1.3218322672923808</v>
      </c>
      <c r="F788" s="162">
        <v>2.95</v>
      </c>
      <c r="G788" s="108">
        <v>1</v>
      </c>
    </row>
    <row r="789" spans="1:7" s="89" customFormat="1" ht="14.4" customHeight="1">
      <c r="A789" s="156" t="s">
        <v>836</v>
      </c>
      <c r="B789" s="7" t="s">
        <v>1661</v>
      </c>
      <c r="C789" s="163" t="s">
        <v>1857</v>
      </c>
      <c r="D789" s="163" t="s">
        <v>1858</v>
      </c>
      <c r="E789" s="164">
        <v>1.943790613785755</v>
      </c>
      <c r="F789" s="165">
        <v>6.86</v>
      </c>
      <c r="G789" s="109">
        <v>1</v>
      </c>
    </row>
    <row r="790" spans="1:7" s="89" customFormat="1" ht="14.4" customHeight="1">
      <c r="A790" s="94" t="s">
        <v>837</v>
      </c>
      <c r="B790" s="95" t="s">
        <v>1661</v>
      </c>
      <c r="C790" s="100" t="s">
        <v>1857</v>
      </c>
      <c r="D790" s="100" t="s">
        <v>1858</v>
      </c>
      <c r="E790" s="141">
        <v>3.2574693298199331</v>
      </c>
      <c r="F790" s="97">
        <v>12.97</v>
      </c>
      <c r="G790" s="110">
        <v>1</v>
      </c>
    </row>
    <row r="791" spans="1:7" s="89" customFormat="1" ht="14.4" customHeight="1">
      <c r="A791" s="92" t="s">
        <v>838</v>
      </c>
      <c r="B791" s="5" t="s">
        <v>1662</v>
      </c>
      <c r="C791" s="99" t="s">
        <v>1857</v>
      </c>
      <c r="D791" s="99" t="s">
        <v>1858</v>
      </c>
      <c r="E791" s="140">
        <v>0.89787585425204064</v>
      </c>
      <c r="F791" s="96">
        <v>2.31</v>
      </c>
      <c r="G791" s="107">
        <v>1</v>
      </c>
    </row>
    <row r="792" spans="1:7" s="89" customFormat="1" ht="14.4" customHeight="1">
      <c r="A792" s="93" t="s">
        <v>839</v>
      </c>
      <c r="B792" s="159" t="s">
        <v>1662</v>
      </c>
      <c r="C792" s="160" t="s">
        <v>1857</v>
      </c>
      <c r="D792" s="160" t="s">
        <v>1858</v>
      </c>
      <c r="E792" s="161">
        <v>1.3389137449800359</v>
      </c>
      <c r="F792" s="162">
        <v>4.71</v>
      </c>
      <c r="G792" s="108">
        <v>1</v>
      </c>
    </row>
    <row r="793" spans="1:7" s="89" customFormat="1" ht="14.4" customHeight="1">
      <c r="A793" s="156" t="s">
        <v>840</v>
      </c>
      <c r="B793" s="7" t="s">
        <v>1662</v>
      </c>
      <c r="C793" s="163" t="s">
        <v>1857</v>
      </c>
      <c r="D793" s="163" t="s">
        <v>1858</v>
      </c>
      <c r="E793" s="164">
        <v>1.9754047076676713</v>
      </c>
      <c r="F793" s="165">
        <v>8.51</v>
      </c>
      <c r="G793" s="109">
        <v>1</v>
      </c>
    </row>
    <row r="794" spans="1:7" s="89" customFormat="1" ht="14.4" customHeight="1">
      <c r="A794" s="94" t="s">
        <v>841</v>
      </c>
      <c r="B794" s="95" t="s">
        <v>1662</v>
      </c>
      <c r="C794" s="100" t="s">
        <v>1857</v>
      </c>
      <c r="D794" s="100" t="s">
        <v>1858</v>
      </c>
      <c r="E794" s="141">
        <v>3.3757117306683</v>
      </c>
      <c r="F794" s="97">
        <v>14.88</v>
      </c>
      <c r="G794" s="110">
        <v>1</v>
      </c>
    </row>
    <row r="795" spans="1:7" s="89" customFormat="1" ht="14.4" customHeight="1">
      <c r="A795" s="92" t="s">
        <v>842</v>
      </c>
      <c r="B795" s="5" t="s">
        <v>1663</v>
      </c>
      <c r="C795" s="99" t="s">
        <v>1857</v>
      </c>
      <c r="D795" s="99" t="s">
        <v>1858</v>
      </c>
      <c r="E795" s="140">
        <v>0.93406689820383804</v>
      </c>
      <c r="F795" s="96">
        <v>2.0499999999999998</v>
      </c>
      <c r="G795" s="107">
        <v>1</v>
      </c>
    </row>
    <row r="796" spans="1:7" s="89" customFormat="1" ht="14.4" customHeight="1">
      <c r="A796" s="93" t="s">
        <v>843</v>
      </c>
      <c r="B796" s="159" t="s">
        <v>1663</v>
      </c>
      <c r="C796" s="160" t="s">
        <v>1857</v>
      </c>
      <c r="D796" s="160" t="s">
        <v>1858</v>
      </c>
      <c r="E796" s="161">
        <v>1.1885041187936414</v>
      </c>
      <c r="F796" s="162">
        <v>3.69</v>
      </c>
      <c r="G796" s="108">
        <v>1</v>
      </c>
    </row>
    <row r="797" spans="1:7" s="89" customFormat="1" ht="14.4" customHeight="1">
      <c r="A797" s="156" t="s">
        <v>844</v>
      </c>
      <c r="B797" s="7" t="s">
        <v>1663</v>
      </c>
      <c r="C797" s="163" t="s">
        <v>1857</v>
      </c>
      <c r="D797" s="163" t="s">
        <v>1858</v>
      </c>
      <c r="E797" s="164">
        <v>1.6691204906294748</v>
      </c>
      <c r="F797" s="165">
        <v>7.61</v>
      </c>
      <c r="G797" s="109">
        <v>1</v>
      </c>
    </row>
    <row r="798" spans="1:7" s="89" customFormat="1" ht="14.4" customHeight="1">
      <c r="A798" s="94" t="s">
        <v>845</v>
      </c>
      <c r="B798" s="95" t="s">
        <v>1663</v>
      </c>
      <c r="C798" s="100" t="s">
        <v>1857</v>
      </c>
      <c r="D798" s="100" t="s">
        <v>1858</v>
      </c>
      <c r="E798" s="141">
        <v>3.116866581408908</v>
      </c>
      <c r="F798" s="97">
        <v>14.87</v>
      </c>
      <c r="G798" s="110">
        <v>1</v>
      </c>
    </row>
    <row r="799" spans="1:7" s="89" customFormat="1" ht="14.4" customHeight="1">
      <c r="A799" s="92" t="s">
        <v>846</v>
      </c>
      <c r="B799" s="5" t="s">
        <v>1664</v>
      </c>
      <c r="C799" s="99" t="s">
        <v>1857</v>
      </c>
      <c r="D799" s="99" t="s">
        <v>1858</v>
      </c>
      <c r="E799" s="140">
        <v>0.80850421031181108</v>
      </c>
      <c r="F799" s="96">
        <v>1.88</v>
      </c>
      <c r="G799" s="107">
        <v>1</v>
      </c>
    </row>
    <row r="800" spans="1:7" s="89" customFormat="1" ht="14.4" customHeight="1">
      <c r="A800" s="93" t="s">
        <v>847</v>
      </c>
      <c r="B800" s="159" t="s">
        <v>1664</v>
      </c>
      <c r="C800" s="160" t="s">
        <v>1857</v>
      </c>
      <c r="D800" s="160" t="s">
        <v>1858</v>
      </c>
      <c r="E800" s="161">
        <v>0.98453164715279773</v>
      </c>
      <c r="F800" s="162">
        <v>2.99</v>
      </c>
      <c r="G800" s="108">
        <v>1</v>
      </c>
    </row>
    <row r="801" spans="1:7" s="89" customFormat="1" ht="14.4" customHeight="1">
      <c r="A801" s="156" t="s">
        <v>848</v>
      </c>
      <c r="B801" s="7" t="s">
        <v>1664</v>
      </c>
      <c r="C801" s="163" t="s">
        <v>1857</v>
      </c>
      <c r="D801" s="163" t="s">
        <v>1858</v>
      </c>
      <c r="E801" s="164">
        <v>1.5476451341329385</v>
      </c>
      <c r="F801" s="165">
        <v>6.65</v>
      </c>
      <c r="G801" s="109">
        <v>1</v>
      </c>
    </row>
    <row r="802" spans="1:7" s="89" customFormat="1" ht="14.4" customHeight="1">
      <c r="A802" s="94" t="s">
        <v>849</v>
      </c>
      <c r="B802" s="95" t="s">
        <v>1664</v>
      </c>
      <c r="C802" s="100" t="s">
        <v>1857</v>
      </c>
      <c r="D802" s="100" t="s">
        <v>1858</v>
      </c>
      <c r="E802" s="141">
        <v>2.5649816764314202</v>
      </c>
      <c r="F802" s="97">
        <v>11.67</v>
      </c>
      <c r="G802" s="110">
        <v>1</v>
      </c>
    </row>
    <row r="803" spans="1:7" s="89" customFormat="1" ht="14.4" customHeight="1">
      <c r="A803" s="92" t="s">
        <v>850</v>
      </c>
      <c r="B803" s="5" t="s">
        <v>1665</v>
      </c>
      <c r="C803" s="99" t="s">
        <v>1857</v>
      </c>
      <c r="D803" s="99" t="s">
        <v>1858</v>
      </c>
      <c r="E803" s="140">
        <v>1.2184697293070303</v>
      </c>
      <c r="F803" s="96">
        <v>2.85</v>
      </c>
      <c r="G803" s="107">
        <v>1</v>
      </c>
    </row>
    <row r="804" spans="1:7" s="89" customFormat="1" ht="14.4" customHeight="1">
      <c r="A804" s="93" t="s">
        <v>851</v>
      </c>
      <c r="B804" s="159" t="s">
        <v>1665</v>
      </c>
      <c r="C804" s="160" t="s">
        <v>1857</v>
      </c>
      <c r="D804" s="160" t="s">
        <v>1858</v>
      </c>
      <c r="E804" s="161">
        <v>1.4752668199852139</v>
      </c>
      <c r="F804" s="162">
        <v>4.28</v>
      </c>
      <c r="G804" s="108">
        <v>1</v>
      </c>
    </row>
    <row r="805" spans="1:7" s="89" customFormat="1" ht="14.4" customHeight="1">
      <c r="A805" s="156" t="s">
        <v>852</v>
      </c>
      <c r="B805" s="7" t="s">
        <v>1665</v>
      </c>
      <c r="C805" s="163" t="s">
        <v>1857</v>
      </c>
      <c r="D805" s="163" t="s">
        <v>1858</v>
      </c>
      <c r="E805" s="164">
        <v>2.0591796140535545</v>
      </c>
      <c r="F805" s="165">
        <v>7.85</v>
      </c>
      <c r="G805" s="109">
        <v>1</v>
      </c>
    </row>
    <row r="806" spans="1:7" s="89" customFormat="1" ht="14.4" customHeight="1">
      <c r="A806" s="94" t="s">
        <v>853</v>
      </c>
      <c r="B806" s="95" t="s">
        <v>1665</v>
      </c>
      <c r="C806" s="100" t="s">
        <v>1857</v>
      </c>
      <c r="D806" s="100" t="s">
        <v>1858</v>
      </c>
      <c r="E806" s="141">
        <v>4.1979368438095737</v>
      </c>
      <c r="F806" s="97">
        <v>16.52</v>
      </c>
      <c r="G806" s="110">
        <v>1</v>
      </c>
    </row>
    <row r="807" spans="1:7" s="89" customFormat="1" ht="14.4" customHeight="1">
      <c r="A807" s="92" t="s">
        <v>854</v>
      </c>
      <c r="B807" s="5" t="s">
        <v>1666</v>
      </c>
      <c r="C807" s="99" t="s">
        <v>1857</v>
      </c>
      <c r="D807" s="99" t="s">
        <v>1858</v>
      </c>
      <c r="E807" s="140">
        <v>0.60168208969258841</v>
      </c>
      <c r="F807" s="96">
        <v>2.27</v>
      </c>
      <c r="G807" s="107">
        <v>1</v>
      </c>
    </row>
    <row r="808" spans="1:7" s="89" customFormat="1" ht="14.4" customHeight="1">
      <c r="A808" s="93" t="s">
        <v>855</v>
      </c>
      <c r="B808" s="159" t="s">
        <v>1666</v>
      </c>
      <c r="C808" s="160" t="s">
        <v>1857</v>
      </c>
      <c r="D808" s="160" t="s">
        <v>1858</v>
      </c>
      <c r="E808" s="161">
        <v>0.72574360309436381</v>
      </c>
      <c r="F808" s="162">
        <v>3.65</v>
      </c>
      <c r="G808" s="108">
        <v>1</v>
      </c>
    </row>
    <row r="809" spans="1:7" s="89" customFormat="1" ht="14.4" customHeight="1">
      <c r="A809" s="156" t="s">
        <v>856</v>
      </c>
      <c r="B809" s="7" t="s">
        <v>1666</v>
      </c>
      <c r="C809" s="163" t="s">
        <v>1857</v>
      </c>
      <c r="D809" s="163" t="s">
        <v>1858</v>
      </c>
      <c r="E809" s="164">
        <v>1.0502629542892203</v>
      </c>
      <c r="F809" s="165">
        <v>6.06</v>
      </c>
      <c r="G809" s="109">
        <v>1</v>
      </c>
    </row>
    <row r="810" spans="1:7" s="89" customFormat="1" ht="14.4" customHeight="1">
      <c r="A810" s="94" t="s">
        <v>857</v>
      </c>
      <c r="B810" s="95" t="s">
        <v>1666</v>
      </c>
      <c r="C810" s="100" t="s">
        <v>1857</v>
      </c>
      <c r="D810" s="100" t="s">
        <v>1858</v>
      </c>
      <c r="E810" s="141">
        <v>1.5203857531727809</v>
      </c>
      <c r="F810" s="97">
        <v>9.31</v>
      </c>
      <c r="G810" s="110">
        <v>1</v>
      </c>
    </row>
    <row r="811" spans="1:7" s="89" customFormat="1" ht="14.4" customHeight="1">
      <c r="A811" s="92" t="s">
        <v>858</v>
      </c>
      <c r="B811" s="5" t="s">
        <v>1667</v>
      </c>
      <c r="C811" s="99" t="s">
        <v>1857</v>
      </c>
      <c r="D811" s="99" t="s">
        <v>1858</v>
      </c>
      <c r="E811" s="140">
        <v>0.41149983123061495</v>
      </c>
      <c r="F811" s="96">
        <v>2.36</v>
      </c>
      <c r="G811" s="107">
        <v>1</v>
      </c>
    </row>
    <row r="812" spans="1:7" s="89" customFormat="1" ht="14.4" customHeight="1">
      <c r="A812" s="93" t="s">
        <v>859</v>
      </c>
      <c r="B812" s="159" t="s">
        <v>1667</v>
      </c>
      <c r="C812" s="160" t="s">
        <v>1857</v>
      </c>
      <c r="D812" s="160" t="s">
        <v>1858</v>
      </c>
      <c r="E812" s="161">
        <v>0.60088687907760441</v>
      </c>
      <c r="F812" s="162">
        <v>3.85</v>
      </c>
      <c r="G812" s="108">
        <v>1</v>
      </c>
    </row>
    <row r="813" spans="1:7" s="89" customFormat="1" ht="14.4" customHeight="1">
      <c r="A813" s="156" t="s">
        <v>860</v>
      </c>
      <c r="B813" s="7" t="s">
        <v>1667</v>
      </c>
      <c r="C813" s="163" t="s">
        <v>1857</v>
      </c>
      <c r="D813" s="163" t="s">
        <v>1858</v>
      </c>
      <c r="E813" s="164">
        <v>1.1151987455458787</v>
      </c>
      <c r="F813" s="165">
        <v>7.17</v>
      </c>
      <c r="G813" s="109">
        <v>1</v>
      </c>
    </row>
    <row r="814" spans="1:7" s="89" customFormat="1" ht="14.4" customHeight="1">
      <c r="A814" s="94" t="s">
        <v>861</v>
      </c>
      <c r="B814" s="95" t="s">
        <v>1667</v>
      </c>
      <c r="C814" s="100" t="s">
        <v>1857</v>
      </c>
      <c r="D814" s="100" t="s">
        <v>1858</v>
      </c>
      <c r="E814" s="141">
        <v>2.5031323729729325</v>
      </c>
      <c r="F814" s="97">
        <v>13.59</v>
      </c>
      <c r="G814" s="110">
        <v>1</v>
      </c>
    </row>
    <row r="815" spans="1:7" s="89" customFormat="1" ht="14.4" customHeight="1">
      <c r="A815" s="92" t="s">
        <v>862</v>
      </c>
      <c r="B815" s="5" t="s">
        <v>1668</v>
      </c>
      <c r="C815" s="99" t="s">
        <v>1857</v>
      </c>
      <c r="D815" s="99" t="s">
        <v>1858</v>
      </c>
      <c r="E815" s="140">
        <v>0.45875961866991249</v>
      </c>
      <c r="F815" s="96">
        <v>2.5</v>
      </c>
      <c r="G815" s="107">
        <v>1</v>
      </c>
    </row>
    <row r="816" spans="1:7" s="89" customFormat="1" ht="14.4" customHeight="1">
      <c r="A816" s="93" t="s">
        <v>863</v>
      </c>
      <c r="B816" s="159" t="s">
        <v>1668</v>
      </c>
      <c r="C816" s="160" t="s">
        <v>1857</v>
      </c>
      <c r="D816" s="160" t="s">
        <v>1858</v>
      </c>
      <c r="E816" s="161">
        <v>0.57661976032879081</v>
      </c>
      <c r="F816" s="162">
        <v>3.31</v>
      </c>
      <c r="G816" s="108">
        <v>1</v>
      </c>
    </row>
    <row r="817" spans="1:7" s="89" customFormat="1" ht="14.4" customHeight="1">
      <c r="A817" s="156" t="s">
        <v>864</v>
      </c>
      <c r="B817" s="7" t="s">
        <v>1668</v>
      </c>
      <c r="C817" s="163" t="s">
        <v>1857</v>
      </c>
      <c r="D817" s="163" t="s">
        <v>1858</v>
      </c>
      <c r="E817" s="164">
        <v>0.77427755563401313</v>
      </c>
      <c r="F817" s="165">
        <v>4.72</v>
      </c>
      <c r="G817" s="109">
        <v>1</v>
      </c>
    </row>
    <row r="818" spans="1:7" s="89" customFormat="1" ht="14.4" customHeight="1">
      <c r="A818" s="94" t="s">
        <v>865</v>
      </c>
      <c r="B818" s="95" t="s">
        <v>1668</v>
      </c>
      <c r="C818" s="100" t="s">
        <v>1857</v>
      </c>
      <c r="D818" s="100" t="s">
        <v>1858</v>
      </c>
      <c r="E818" s="141">
        <v>1.2045775996714316</v>
      </c>
      <c r="F818" s="97">
        <v>7.2</v>
      </c>
      <c r="G818" s="110">
        <v>1</v>
      </c>
    </row>
    <row r="819" spans="1:7" s="89" customFormat="1" ht="14.4" customHeight="1">
      <c r="A819" s="92" t="s">
        <v>866</v>
      </c>
      <c r="B819" s="5" t="s">
        <v>1669</v>
      </c>
      <c r="C819" s="99" t="s">
        <v>1857</v>
      </c>
      <c r="D819" s="99" t="s">
        <v>1858</v>
      </c>
      <c r="E819" s="140">
        <v>0.48330252301495458</v>
      </c>
      <c r="F819" s="96">
        <v>1.77</v>
      </c>
      <c r="G819" s="107">
        <v>1</v>
      </c>
    </row>
    <row r="820" spans="1:7" s="89" customFormat="1" ht="14.4" customHeight="1">
      <c r="A820" s="93" t="s">
        <v>867</v>
      </c>
      <c r="B820" s="159" t="s">
        <v>1669</v>
      </c>
      <c r="C820" s="160" t="s">
        <v>1857</v>
      </c>
      <c r="D820" s="160" t="s">
        <v>1858</v>
      </c>
      <c r="E820" s="161">
        <v>0.59379184182681533</v>
      </c>
      <c r="F820" s="162">
        <v>2.0499999999999998</v>
      </c>
      <c r="G820" s="108">
        <v>1</v>
      </c>
    </row>
    <row r="821" spans="1:7" s="89" customFormat="1" ht="14.4" customHeight="1">
      <c r="A821" s="156" t="s">
        <v>868</v>
      </c>
      <c r="B821" s="7" t="s">
        <v>1669</v>
      </c>
      <c r="C821" s="163" t="s">
        <v>1857</v>
      </c>
      <c r="D821" s="163" t="s">
        <v>1858</v>
      </c>
      <c r="E821" s="164">
        <v>0.98270014775316827</v>
      </c>
      <c r="F821" s="165">
        <v>4.55</v>
      </c>
      <c r="G821" s="109">
        <v>1</v>
      </c>
    </row>
    <row r="822" spans="1:7" s="89" customFormat="1" ht="14.4" customHeight="1">
      <c r="A822" s="94" t="s">
        <v>869</v>
      </c>
      <c r="B822" s="95" t="s">
        <v>1669</v>
      </c>
      <c r="C822" s="100" t="s">
        <v>1857</v>
      </c>
      <c r="D822" s="100" t="s">
        <v>1858</v>
      </c>
      <c r="E822" s="141">
        <v>1.7070406032383054</v>
      </c>
      <c r="F822" s="97">
        <v>7.8</v>
      </c>
      <c r="G822" s="110">
        <v>1</v>
      </c>
    </row>
    <row r="823" spans="1:7" s="89" customFormat="1" ht="14.4" customHeight="1">
      <c r="A823" s="92" t="s">
        <v>870</v>
      </c>
      <c r="B823" s="5" t="s">
        <v>1670</v>
      </c>
      <c r="C823" s="99" t="s">
        <v>1857</v>
      </c>
      <c r="D823" s="99" t="s">
        <v>1858</v>
      </c>
      <c r="E823" s="140">
        <v>0.41470488972455377</v>
      </c>
      <c r="F823" s="96">
        <v>2.38</v>
      </c>
      <c r="G823" s="107">
        <v>1</v>
      </c>
    </row>
    <row r="824" spans="1:7" s="89" customFormat="1" ht="14.4" customHeight="1">
      <c r="A824" s="93" t="s">
        <v>871</v>
      </c>
      <c r="B824" s="159" t="s">
        <v>1670</v>
      </c>
      <c r="C824" s="160" t="s">
        <v>1857</v>
      </c>
      <c r="D824" s="160" t="s">
        <v>1858</v>
      </c>
      <c r="E824" s="161">
        <v>0.5939630822652614</v>
      </c>
      <c r="F824" s="162">
        <v>3.44</v>
      </c>
      <c r="G824" s="108">
        <v>1</v>
      </c>
    </row>
    <row r="825" spans="1:7" s="89" customFormat="1" ht="14.4" customHeight="1">
      <c r="A825" s="156" t="s">
        <v>872</v>
      </c>
      <c r="B825" s="7" t="s">
        <v>1670</v>
      </c>
      <c r="C825" s="163" t="s">
        <v>1857</v>
      </c>
      <c r="D825" s="163" t="s">
        <v>1858</v>
      </c>
      <c r="E825" s="164">
        <v>0.84409777033993105</v>
      </c>
      <c r="F825" s="165">
        <v>4.9000000000000004</v>
      </c>
      <c r="G825" s="109">
        <v>1</v>
      </c>
    </row>
    <row r="826" spans="1:7" s="89" customFormat="1" ht="14.4" customHeight="1">
      <c r="A826" s="94" t="s">
        <v>873</v>
      </c>
      <c r="B826" s="95" t="s">
        <v>1670</v>
      </c>
      <c r="C826" s="100" t="s">
        <v>1857</v>
      </c>
      <c r="D826" s="100" t="s">
        <v>1858</v>
      </c>
      <c r="E826" s="141">
        <v>1.4133816414858058</v>
      </c>
      <c r="F826" s="97">
        <v>7.6</v>
      </c>
      <c r="G826" s="110">
        <v>1</v>
      </c>
    </row>
    <row r="827" spans="1:7" s="89" customFormat="1" ht="14.4" customHeight="1">
      <c r="A827" s="92" t="s">
        <v>874</v>
      </c>
      <c r="B827" s="5" t="s">
        <v>1671</v>
      </c>
      <c r="C827" s="99" t="s">
        <v>1857</v>
      </c>
      <c r="D827" s="99" t="s">
        <v>1858</v>
      </c>
      <c r="E827" s="140">
        <v>0.44764342972621662</v>
      </c>
      <c r="F827" s="96">
        <v>2.4</v>
      </c>
      <c r="G827" s="107">
        <v>1</v>
      </c>
    </row>
    <row r="828" spans="1:7" s="89" customFormat="1" ht="14.4" customHeight="1">
      <c r="A828" s="93" t="s">
        <v>875</v>
      </c>
      <c r="B828" s="159" t="s">
        <v>1671</v>
      </c>
      <c r="C828" s="160" t="s">
        <v>1857</v>
      </c>
      <c r="D828" s="160" t="s">
        <v>1858</v>
      </c>
      <c r="E828" s="161">
        <v>0.61557781658396293</v>
      </c>
      <c r="F828" s="162">
        <v>3.22</v>
      </c>
      <c r="G828" s="108">
        <v>1</v>
      </c>
    </row>
    <row r="829" spans="1:7" s="89" customFormat="1" ht="14.4" customHeight="1">
      <c r="A829" s="156" t="s">
        <v>876</v>
      </c>
      <c r="B829" s="7" t="s">
        <v>1671</v>
      </c>
      <c r="C829" s="163" t="s">
        <v>1857</v>
      </c>
      <c r="D829" s="163" t="s">
        <v>1858</v>
      </c>
      <c r="E829" s="164">
        <v>0.87891759542181425</v>
      </c>
      <c r="F829" s="165">
        <v>4.8899999999999997</v>
      </c>
      <c r="G829" s="109">
        <v>1</v>
      </c>
    </row>
    <row r="830" spans="1:7" s="89" customFormat="1" ht="14.4" customHeight="1">
      <c r="A830" s="94" t="s">
        <v>877</v>
      </c>
      <c r="B830" s="95" t="s">
        <v>1671</v>
      </c>
      <c r="C830" s="100" t="s">
        <v>1857</v>
      </c>
      <c r="D830" s="100" t="s">
        <v>1858</v>
      </c>
      <c r="E830" s="141">
        <v>1.5406199602708237</v>
      </c>
      <c r="F830" s="97">
        <v>8.23</v>
      </c>
      <c r="G830" s="110">
        <v>1</v>
      </c>
    </row>
    <row r="831" spans="1:7" s="89" customFormat="1" ht="14.4" customHeight="1">
      <c r="A831" s="92" t="s">
        <v>1672</v>
      </c>
      <c r="B831" s="5" t="s">
        <v>1673</v>
      </c>
      <c r="C831" s="99" t="s">
        <v>1857</v>
      </c>
      <c r="D831" s="99" t="s">
        <v>1858</v>
      </c>
      <c r="E831" s="140">
        <v>0.45277844447399934</v>
      </c>
      <c r="F831" s="96">
        <v>2.4500000000000002</v>
      </c>
      <c r="G831" s="107">
        <v>1</v>
      </c>
    </row>
    <row r="832" spans="1:7" s="89" customFormat="1" ht="14.4" customHeight="1">
      <c r="A832" s="93" t="s">
        <v>1674</v>
      </c>
      <c r="B832" s="159" t="s">
        <v>1673</v>
      </c>
      <c r="C832" s="160" t="s">
        <v>1857</v>
      </c>
      <c r="D832" s="160" t="s">
        <v>1858</v>
      </c>
      <c r="E832" s="161">
        <v>0.58715026730789721</v>
      </c>
      <c r="F832" s="162">
        <v>3.39</v>
      </c>
      <c r="G832" s="108">
        <v>1</v>
      </c>
    </row>
    <row r="833" spans="1:7" s="89" customFormat="1" ht="14.4" customHeight="1">
      <c r="A833" s="156" t="s">
        <v>1675</v>
      </c>
      <c r="B833" s="7" t="s">
        <v>1673</v>
      </c>
      <c r="C833" s="163" t="s">
        <v>1857</v>
      </c>
      <c r="D833" s="163" t="s">
        <v>1858</v>
      </c>
      <c r="E833" s="164">
        <v>0.91648428537559612</v>
      </c>
      <c r="F833" s="165">
        <v>5.53</v>
      </c>
      <c r="G833" s="109">
        <v>1</v>
      </c>
    </row>
    <row r="834" spans="1:7" s="89" customFormat="1" ht="14.4" customHeight="1">
      <c r="A834" s="94" t="s">
        <v>1676</v>
      </c>
      <c r="B834" s="95" t="s">
        <v>1673</v>
      </c>
      <c r="C834" s="100" t="s">
        <v>1857</v>
      </c>
      <c r="D834" s="100" t="s">
        <v>1858</v>
      </c>
      <c r="E834" s="141">
        <v>1.7146766860530025</v>
      </c>
      <c r="F834" s="97">
        <v>9.2100000000000009</v>
      </c>
      <c r="G834" s="110">
        <v>1</v>
      </c>
    </row>
    <row r="835" spans="1:7" s="89" customFormat="1" ht="14.4" customHeight="1">
      <c r="A835" s="92" t="s">
        <v>1677</v>
      </c>
      <c r="B835" s="5" t="s">
        <v>1678</v>
      </c>
      <c r="C835" s="99" t="s">
        <v>1857</v>
      </c>
      <c r="D835" s="99" t="s">
        <v>1858</v>
      </c>
      <c r="E835" s="140">
        <v>0.37856407388358881</v>
      </c>
      <c r="F835" s="96">
        <v>2.2799999999999998</v>
      </c>
      <c r="G835" s="107">
        <v>1</v>
      </c>
    </row>
    <row r="836" spans="1:7" s="89" customFormat="1" ht="14.4" customHeight="1">
      <c r="A836" s="93" t="s">
        <v>1679</v>
      </c>
      <c r="B836" s="159" t="s">
        <v>1678</v>
      </c>
      <c r="C836" s="160" t="s">
        <v>1857</v>
      </c>
      <c r="D836" s="160" t="s">
        <v>1858</v>
      </c>
      <c r="E836" s="161">
        <v>0.51560666140224787</v>
      </c>
      <c r="F836" s="162">
        <v>2.88</v>
      </c>
      <c r="G836" s="108">
        <v>1</v>
      </c>
    </row>
    <row r="837" spans="1:7" s="89" customFormat="1" ht="14.4" customHeight="1">
      <c r="A837" s="156" t="s">
        <v>1680</v>
      </c>
      <c r="B837" s="7" t="s">
        <v>1678</v>
      </c>
      <c r="C837" s="163" t="s">
        <v>1857</v>
      </c>
      <c r="D837" s="163" t="s">
        <v>1858</v>
      </c>
      <c r="E837" s="164">
        <v>0.85195151173387196</v>
      </c>
      <c r="F837" s="165">
        <v>4.66</v>
      </c>
      <c r="G837" s="109">
        <v>1</v>
      </c>
    </row>
    <row r="838" spans="1:7" s="89" customFormat="1" ht="14.4" customHeight="1">
      <c r="A838" s="94" t="s">
        <v>1681</v>
      </c>
      <c r="B838" s="95" t="s">
        <v>1678</v>
      </c>
      <c r="C838" s="100" t="s">
        <v>1857</v>
      </c>
      <c r="D838" s="100" t="s">
        <v>1858</v>
      </c>
      <c r="E838" s="141">
        <v>1.4922608786520659</v>
      </c>
      <c r="F838" s="97">
        <v>7.94</v>
      </c>
      <c r="G838" s="110">
        <v>1</v>
      </c>
    </row>
    <row r="839" spans="1:7" s="89" customFormat="1" ht="14.4" customHeight="1">
      <c r="A839" s="92" t="s">
        <v>878</v>
      </c>
      <c r="B839" s="5" t="s">
        <v>1682</v>
      </c>
      <c r="C839" s="99" t="s">
        <v>1857</v>
      </c>
      <c r="D839" s="99" t="s">
        <v>1858</v>
      </c>
      <c r="E839" s="140">
        <v>1.2751060775022816</v>
      </c>
      <c r="F839" s="96">
        <v>1.52</v>
      </c>
      <c r="G839" s="107">
        <v>1</v>
      </c>
    </row>
    <row r="840" spans="1:7" s="89" customFormat="1" ht="14.4" customHeight="1">
      <c r="A840" s="93" t="s">
        <v>879</v>
      </c>
      <c r="B840" s="159" t="s">
        <v>1682</v>
      </c>
      <c r="C840" s="160" t="s">
        <v>1857</v>
      </c>
      <c r="D840" s="160" t="s">
        <v>1858</v>
      </c>
      <c r="E840" s="161">
        <v>1.4655214790949815</v>
      </c>
      <c r="F840" s="162">
        <v>1.99</v>
      </c>
      <c r="G840" s="108">
        <v>1</v>
      </c>
    </row>
    <row r="841" spans="1:7" s="89" customFormat="1" ht="14.4" customHeight="1">
      <c r="A841" s="156" t="s">
        <v>880</v>
      </c>
      <c r="B841" s="7" t="s">
        <v>1682</v>
      </c>
      <c r="C841" s="163" t="s">
        <v>1857</v>
      </c>
      <c r="D841" s="163" t="s">
        <v>1858</v>
      </c>
      <c r="E841" s="164">
        <v>2.1854911361121645</v>
      </c>
      <c r="F841" s="165">
        <v>5.52</v>
      </c>
      <c r="G841" s="109">
        <v>1</v>
      </c>
    </row>
    <row r="842" spans="1:7" s="89" customFormat="1" ht="14.4" customHeight="1">
      <c r="A842" s="94" t="s">
        <v>881</v>
      </c>
      <c r="B842" s="95" t="s">
        <v>1682</v>
      </c>
      <c r="C842" s="100" t="s">
        <v>1857</v>
      </c>
      <c r="D842" s="100" t="s">
        <v>1858</v>
      </c>
      <c r="E842" s="141">
        <v>3.5894883379408209</v>
      </c>
      <c r="F842" s="97">
        <v>11.84</v>
      </c>
      <c r="G842" s="110">
        <v>1</v>
      </c>
    </row>
    <row r="843" spans="1:7" s="89" customFormat="1" ht="14.4" customHeight="1">
      <c r="A843" s="92" t="s">
        <v>882</v>
      </c>
      <c r="B843" s="5" t="s">
        <v>1683</v>
      </c>
      <c r="C843" s="99" t="s">
        <v>1857</v>
      </c>
      <c r="D843" s="99" t="s">
        <v>1858</v>
      </c>
      <c r="E843" s="140">
        <v>0.70204406085824322</v>
      </c>
      <c r="F843" s="96">
        <v>1.78</v>
      </c>
      <c r="G843" s="107">
        <v>1</v>
      </c>
    </row>
    <row r="844" spans="1:7" s="89" customFormat="1" ht="14.4" customHeight="1">
      <c r="A844" s="93" t="s">
        <v>883</v>
      </c>
      <c r="B844" s="159" t="s">
        <v>1683</v>
      </c>
      <c r="C844" s="160" t="s">
        <v>1857</v>
      </c>
      <c r="D844" s="160" t="s">
        <v>1858</v>
      </c>
      <c r="E844" s="161">
        <v>0.85850548707490049</v>
      </c>
      <c r="F844" s="162">
        <v>2.81</v>
      </c>
      <c r="G844" s="108">
        <v>1</v>
      </c>
    </row>
    <row r="845" spans="1:7" s="89" customFormat="1" ht="14.4" customHeight="1">
      <c r="A845" s="156" t="s">
        <v>884</v>
      </c>
      <c r="B845" s="7" t="s">
        <v>1683</v>
      </c>
      <c r="C845" s="163" t="s">
        <v>1857</v>
      </c>
      <c r="D845" s="163" t="s">
        <v>1858</v>
      </c>
      <c r="E845" s="164">
        <v>1.5613992405131767</v>
      </c>
      <c r="F845" s="165">
        <v>6.74</v>
      </c>
      <c r="G845" s="109">
        <v>1</v>
      </c>
    </row>
    <row r="846" spans="1:7" s="89" customFormat="1" ht="14.4" customHeight="1">
      <c r="A846" s="94" t="s">
        <v>885</v>
      </c>
      <c r="B846" s="95" t="s">
        <v>1683</v>
      </c>
      <c r="C846" s="100" t="s">
        <v>1857</v>
      </c>
      <c r="D846" s="100" t="s">
        <v>1858</v>
      </c>
      <c r="E846" s="141">
        <v>2.5982823058445521</v>
      </c>
      <c r="F846" s="97">
        <v>10.56</v>
      </c>
      <c r="G846" s="110">
        <v>1</v>
      </c>
    </row>
    <row r="847" spans="1:7" s="89" customFormat="1" ht="14.4" customHeight="1">
      <c r="A847" s="92" t="s">
        <v>886</v>
      </c>
      <c r="B847" s="5" t="s">
        <v>1684</v>
      </c>
      <c r="C847" s="99" t="s">
        <v>1857</v>
      </c>
      <c r="D847" s="99" t="s">
        <v>1858</v>
      </c>
      <c r="E847" s="140">
        <v>0.90411755055313681</v>
      </c>
      <c r="F847" s="96">
        <v>1.94</v>
      </c>
      <c r="G847" s="107">
        <v>1</v>
      </c>
    </row>
    <row r="848" spans="1:7" s="89" customFormat="1" ht="14.4" customHeight="1">
      <c r="A848" s="93" t="s">
        <v>887</v>
      </c>
      <c r="B848" s="159" t="s">
        <v>1684</v>
      </c>
      <c r="C848" s="160" t="s">
        <v>1857</v>
      </c>
      <c r="D848" s="160" t="s">
        <v>1858</v>
      </c>
      <c r="E848" s="161">
        <v>1.2075651336768765</v>
      </c>
      <c r="F848" s="162">
        <v>3.95</v>
      </c>
      <c r="G848" s="108">
        <v>1</v>
      </c>
    </row>
    <row r="849" spans="1:7" s="89" customFormat="1" ht="14.4" customHeight="1">
      <c r="A849" s="156" t="s">
        <v>888</v>
      </c>
      <c r="B849" s="7" t="s">
        <v>1684</v>
      </c>
      <c r="C849" s="163" t="s">
        <v>1857</v>
      </c>
      <c r="D849" s="163" t="s">
        <v>1858</v>
      </c>
      <c r="E849" s="164">
        <v>1.8149505671263657</v>
      </c>
      <c r="F849" s="165">
        <v>7.64</v>
      </c>
      <c r="G849" s="109">
        <v>1</v>
      </c>
    </row>
    <row r="850" spans="1:7" s="89" customFormat="1" ht="14.4" customHeight="1">
      <c r="A850" s="94" t="s">
        <v>889</v>
      </c>
      <c r="B850" s="95" t="s">
        <v>1684</v>
      </c>
      <c r="C850" s="100" t="s">
        <v>1857</v>
      </c>
      <c r="D850" s="100" t="s">
        <v>1858</v>
      </c>
      <c r="E850" s="141">
        <v>3.2754684751042968</v>
      </c>
      <c r="F850" s="97">
        <v>15.92</v>
      </c>
      <c r="G850" s="110">
        <v>1</v>
      </c>
    </row>
    <row r="851" spans="1:7" s="89" customFormat="1" ht="14.4" customHeight="1">
      <c r="A851" s="92" t="s">
        <v>890</v>
      </c>
      <c r="B851" s="5" t="s">
        <v>1685</v>
      </c>
      <c r="C851" s="99" t="s">
        <v>1857</v>
      </c>
      <c r="D851" s="99" t="s">
        <v>1858</v>
      </c>
      <c r="E851" s="140">
        <v>1.0777282243678423</v>
      </c>
      <c r="F851" s="96">
        <v>1.2779092004821213</v>
      </c>
      <c r="G851" s="107">
        <v>1</v>
      </c>
    </row>
    <row r="852" spans="1:7" s="89" customFormat="1" ht="14.4" customHeight="1">
      <c r="A852" s="93" t="s">
        <v>891</v>
      </c>
      <c r="B852" s="159" t="s">
        <v>1685</v>
      </c>
      <c r="C852" s="160" t="s">
        <v>1857</v>
      </c>
      <c r="D852" s="160" t="s">
        <v>1858</v>
      </c>
      <c r="E852" s="161">
        <v>1.3773428310059928</v>
      </c>
      <c r="F852" s="162">
        <v>1.54</v>
      </c>
      <c r="G852" s="108">
        <v>1</v>
      </c>
    </row>
    <row r="853" spans="1:7" s="89" customFormat="1" ht="14.4" customHeight="1">
      <c r="A853" s="156" t="s">
        <v>892</v>
      </c>
      <c r="B853" s="7" t="s">
        <v>1685</v>
      </c>
      <c r="C853" s="163" t="s">
        <v>1857</v>
      </c>
      <c r="D853" s="163" t="s">
        <v>1858</v>
      </c>
      <c r="E853" s="164">
        <v>1.6516884049875469</v>
      </c>
      <c r="F853" s="165">
        <v>3.28</v>
      </c>
      <c r="G853" s="109">
        <v>1</v>
      </c>
    </row>
    <row r="854" spans="1:7" s="89" customFormat="1" ht="14.4" customHeight="1">
      <c r="A854" s="94" t="s">
        <v>893</v>
      </c>
      <c r="B854" s="95" t="s">
        <v>1685</v>
      </c>
      <c r="C854" s="100" t="s">
        <v>1857</v>
      </c>
      <c r="D854" s="100" t="s">
        <v>1858</v>
      </c>
      <c r="E854" s="141">
        <v>3.6407438390450535</v>
      </c>
      <c r="F854" s="97">
        <v>11.1</v>
      </c>
      <c r="G854" s="110">
        <v>1</v>
      </c>
    </row>
    <row r="855" spans="1:7" s="89" customFormat="1" ht="14.4" customHeight="1">
      <c r="A855" s="92" t="s">
        <v>894</v>
      </c>
      <c r="B855" s="5" t="s">
        <v>1686</v>
      </c>
      <c r="C855" s="99" t="s">
        <v>1857</v>
      </c>
      <c r="D855" s="99" t="s">
        <v>1858</v>
      </c>
      <c r="E855" s="140">
        <v>0.48320883897879791</v>
      </c>
      <c r="F855" s="96">
        <v>1.96</v>
      </c>
      <c r="G855" s="107">
        <v>1</v>
      </c>
    </row>
    <row r="856" spans="1:7" s="89" customFormat="1" ht="14.4" customHeight="1">
      <c r="A856" s="93" t="s">
        <v>895</v>
      </c>
      <c r="B856" s="159" t="s">
        <v>1686</v>
      </c>
      <c r="C856" s="160" t="s">
        <v>1857</v>
      </c>
      <c r="D856" s="160" t="s">
        <v>1858</v>
      </c>
      <c r="E856" s="161">
        <v>0.66216795086215019</v>
      </c>
      <c r="F856" s="162">
        <v>3.86</v>
      </c>
      <c r="G856" s="108">
        <v>1</v>
      </c>
    </row>
    <row r="857" spans="1:7" s="89" customFormat="1" ht="14.4" customHeight="1">
      <c r="A857" s="156" t="s">
        <v>896</v>
      </c>
      <c r="B857" s="7" t="s">
        <v>1686</v>
      </c>
      <c r="C857" s="163" t="s">
        <v>1857</v>
      </c>
      <c r="D857" s="163" t="s">
        <v>1858</v>
      </c>
      <c r="E857" s="164">
        <v>1.0205069515484322</v>
      </c>
      <c r="F857" s="165">
        <v>6.15</v>
      </c>
      <c r="G857" s="109">
        <v>1</v>
      </c>
    </row>
    <row r="858" spans="1:7" s="89" customFormat="1" ht="14.4" customHeight="1">
      <c r="A858" s="94" t="s">
        <v>897</v>
      </c>
      <c r="B858" s="95" t="s">
        <v>1686</v>
      </c>
      <c r="C858" s="100" t="s">
        <v>1857</v>
      </c>
      <c r="D858" s="100" t="s">
        <v>1858</v>
      </c>
      <c r="E858" s="141">
        <v>1.8139147283647783</v>
      </c>
      <c r="F858" s="97">
        <v>9.84</v>
      </c>
      <c r="G858" s="110">
        <v>1</v>
      </c>
    </row>
    <row r="859" spans="1:7" s="89" customFormat="1" ht="14.4" customHeight="1">
      <c r="A859" s="92" t="s">
        <v>898</v>
      </c>
      <c r="B859" s="5" t="s">
        <v>1687</v>
      </c>
      <c r="C859" s="99" t="s">
        <v>1857</v>
      </c>
      <c r="D859" s="99" t="s">
        <v>1858</v>
      </c>
      <c r="E859" s="140">
        <v>0.43957459158558831</v>
      </c>
      <c r="F859" s="96">
        <v>2.48</v>
      </c>
      <c r="G859" s="107">
        <v>1</v>
      </c>
    </row>
    <row r="860" spans="1:7" s="89" customFormat="1" ht="14.4" customHeight="1">
      <c r="A860" s="93" t="s">
        <v>899</v>
      </c>
      <c r="B860" s="159" t="s">
        <v>1687</v>
      </c>
      <c r="C860" s="160" t="s">
        <v>1857</v>
      </c>
      <c r="D860" s="160" t="s">
        <v>1858</v>
      </c>
      <c r="E860" s="161">
        <v>0.58993693334888841</v>
      </c>
      <c r="F860" s="162">
        <v>3.38</v>
      </c>
      <c r="G860" s="108">
        <v>1</v>
      </c>
    </row>
    <row r="861" spans="1:7" s="89" customFormat="1" ht="14.4" customHeight="1">
      <c r="A861" s="156" t="s">
        <v>900</v>
      </c>
      <c r="B861" s="7" t="s">
        <v>1687</v>
      </c>
      <c r="C861" s="163" t="s">
        <v>1857</v>
      </c>
      <c r="D861" s="163" t="s">
        <v>1858</v>
      </c>
      <c r="E861" s="164">
        <v>0.86605827808580593</v>
      </c>
      <c r="F861" s="165">
        <v>5.28</v>
      </c>
      <c r="G861" s="109">
        <v>1</v>
      </c>
    </row>
    <row r="862" spans="1:7" s="89" customFormat="1" ht="14.4" customHeight="1">
      <c r="A862" s="94" t="s">
        <v>901</v>
      </c>
      <c r="B862" s="95" t="s">
        <v>1687</v>
      </c>
      <c r="C862" s="100" t="s">
        <v>1857</v>
      </c>
      <c r="D862" s="100" t="s">
        <v>1858</v>
      </c>
      <c r="E862" s="141">
        <v>1.7678735394049747</v>
      </c>
      <c r="F862" s="97">
        <v>10.42</v>
      </c>
      <c r="G862" s="110">
        <v>1</v>
      </c>
    </row>
    <row r="863" spans="1:7" s="89" customFormat="1" ht="14.4" customHeight="1">
      <c r="A863" s="92" t="s">
        <v>902</v>
      </c>
      <c r="B863" s="5" t="s">
        <v>1688</v>
      </c>
      <c r="C863" s="99" t="s">
        <v>1857</v>
      </c>
      <c r="D863" s="99" t="s">
        <v>1858</v>
      </c>
      <c r="E863" s="140">
        <v>1.3149001454859259</v>
      </c>
      <c r="F863" s="96">
        <v>2.34</v>
      </c>
      <c r="G863" s="107">
        <v>1</v>
      </c>
    </row>
    <row r="864" spans="1:7" s="89" customFormat="1" ht="14.4" customHeight="1">
      <c r="A864" s="93" t="s">
        <v>903</v>
      </c>
      <c r="B864" s="159" t="s">
        <v>1688</v>
      </c>
      <c r="C864" s="160" t="s">
        <v>1857</v>
      </c>
      <c r="D864" s="160" t="s">
        <v>1858</v>
      </c>
      <c r="E864" s="161">
        <v>1.5386973195301801</v>
      </c>
      <c r="F864" s="162">
        <v>3.4</v>
      </c>
      <c r="G864" s="108">
        <v>1</v>
      </c>
    </row>
    <row r="865" spans="1:7" s="89" customFormat="1" ht="14.4" customHeight="1">
      <c r="A865" s="156" t="s">
        <v>904</v>
      </c>
      <c r="B865" s="7" t="s">
        <v>1688</v>
      </c>
      <c r="C865" s="163" t="s">
        <v>1857</v>
      </c>
      <c r="D865" s="163" t="s">
        <v>1858</v>
      </c>
      <c r="E865" s="164">
        <v>2.3452365948735574</v>
      </c>
      <c r="F865" s="165">
        <v>6.82</v>
      </c>
      <c r="G865" s="109">
        <v>1</v>
      </c>
    </row>
    <row r="866" spans="1:7" s="89" customFormat="1" ht="14.4" customHeight="1">
      <c r="A866" s="94" t="s">
        <v>905</v>
      </c>
      <c r="B866" s="95" t="s">
        <v>1688</v>
      </c>
      <c r="C866" s="100" t="s">
        <v>1857</v>
      </c>
      <c r="D866" s="100" t="s">
        <v>1858</v>
      </c>
      <c r="E866" s="141">
        <v>4.8247226755327572</v>
      </c>
      <c r="F866" s="97">
        <v>15.42</v>
      </c>
      <c r="G866" s="110">
        <v>1</v>
      </c>
    </row>
    <row r="867" spans="1:7" s="89" customFormat="1" ht="14.4" customHeight="1">
      <c r="A867" s="92" t="s">
        <v>906</v>
      </c>
      <c r="B867" s="5" t="s">
        <v>1689</v>
      </c>
      <c r="C867" s="99" t="s">
        <v>1857</v>
      </c>
      <c r="D867" s="99" t="s">
        <v>1858</v>
      </c>
      <c r="E867" s="140">
        <v>1.3221884869981639</v>
      </c>
      <c r="F867" s="96">
        <v>3.12</v>
      </c>
      <c r="G867" s="107">
        <v>1</v>
      </c>
    </row>
    <row r="868" spans="1:7" s="89" customFormat="1" ht="14.4" customHeight="1">
      <c r="A868" s="93" t="s">
        <v>907</v>
      </c>
      <c r="B868" s="159" t="s">
        <v>1689</v>
      </c>
      <c r="C868" s="160" t="s">
        <v>1857</v>
      </c>
      <c r="D868" s="160" t="s">
        <v>1858</v>
      </c>
      <c r="E868" s="161">
        <v>1.6056727360570893</v>
      </c>
      <c r="F868" s="162">
        <v>4.26</v>
      </c>
      <c r="G868" s="108">
        <v>1</v>
      </c>
    </row>
    <row r="869" spans="1:7" s="89" customFormat="1" ht="14.4" customHeight="1">
      <c r="A869" s="156" t="s">
        <v>908</v>
      </c>
      <c r="B869" s="7" t="s">
        <v>1689</v>
      </c>
      <c r="C869" s="163" t="s">
        <v>1857</v>
      </c>
      <c r="D869" s="163" t="s">
        <v>1858</v>
      </c>
      <c r="E869" s="164">
        <v>2.3648136566523115</v>
      </c>
      <c r="F869" s="165">
        <v>7.46</v>
      </c>
      <c r="G869" s="109">
        <v>1</v>
      </c>
    </row>
    <row r="870" spans="1:7" s="89" customFormat="1" ht="14.4" customHeight="1">
      <c r="A870" s="94" t="s">
        <v>909</v>
      </c>
      <c r="B870" s="95" t="s">
        <v>1689</v>
      </c>
      <c r="C870" s="100" t="s">
        <v>1857</v>
      </c>
      <c r="D870" s="100" t="s">
        <v>1858</v>
      </c>
      <c r="E870" s="141">
        <v>4.3554436545154314</v>
      </c>
      <c r="F870" s="97">
        <v>14.99</v>
      </c>
      <c r="G870" s="110">
        <v>1</v>
      </c>
    </row>
    <row r="871" spans="1:7" s="89" customFormat="1" ht="14.4" customHeight="1">
      <c r="A871" s="92" t="s">
        <v>910</v>
      </c>
      <c r="B871" s="5" t="s">
        <v>1690</v>
      </c>
      <c r="C871" s="99" t="s">
        <v>1857</v>
      </c>
      <c r="D871" s="99" t="s">
        <v>1858</v>
      </c>
      <c r="E871" s="140">
        <v>1.212363481213087</v>
      </c>
      <c r="F871" s="96">
        <v>2.08</v>
      </c>
      <c r="G871" s="107">
        <v>1</v>
      </c>
    </row>
    <row r="872" spans="1:7" s="89" customFormat="1" ht="14.4" customHeight="1">
      <c r="A872" s="93" t="s">
        <v>911</v>
      </c>
      <c r="B872" s="159" t="s">
        <v>1690</v>
      </c>
      <c r="C872" s="160" t="s">
        <v>1857</v>
      </c>
      <c r="D872" s="160" t="s">
        <v>1858</v>
      </c>
      <c r="E872" s="161">
        <v>1.4343850750520903</v>
      </c>
      <c r="F872" s="162">
        <v>2.96</v>
      </c>
      <c r="G872" s="108">
        <v>1</v>
      </c>
    </row>
    <row r="873" spans="1:7" s="89" customFormat="1" ht="14.4" customHeight="1">
      <c r="A873" s="156" t="s">
        <v>912</v>
      </c>
      <c r="B873" s="7" t="s">
        <v>1690</v>
      </c>
      <c r="C873" s="163" t="s">
        <v>1857</v>
      </c>
      <c r="D873" s="163" t="s">
        <v>1858</v>
      </c>
      <c r="E873" s="164">
        <v>2.2573691447547941</v>
      </c>
      <c r="F873" s="165">
        <v>7.07</v>
      </c>
      <c r="G873" s="109">
        <v>1</v>
      </c>
    </row>
    <row r="874" spans="1:7" s="89" customFormat="1" ht="14.4" customHeight="1">
      <c r="A874" s="94" t="s">
        <v>913</v>
      </c>
      <c r="B874" s="95" t="s">
        <v>1690</v>
      </c>
      <c r="C874" s="100" t="s">
        <v>1857</v>
      </c>
      <c r="D874" s="100" t="s">
        <v>1858</v>
      </c>
      <c r="E874" s="141">
        <v>3.8675487177265921</v>
      </c>
      <c r="F874" s="97">
        <v>12.45</v>
      </c>
      <c r="G874" s="110">
        <v>1</v>
      </c>
    </row>
    <row r="875" spans="1:7" s="89" customFormat="1" ht="14.4" customHeight="1">
      <c r="A875" s="92" t="s">
        <v>914</v>
      </c>
      <c r="B875" s="5" t="s">
        <v>1691</v>
      </c>
      <c r="C875" s="99" t="s">
        <v>1857</v>
      </c>
      <c r="D875" s="99" t="s">
        <v>1858</v>
      </c>
      <c r="E875" s="140">
        <v>0.93676946944770323</v>
      </c>
      <c r="F875" s="96">
        <v>1.86</v>
      </c>
      <c r="G875" s="107">
        <v>1</v>
      </c>
    </row>
    <row r="876" spans="1:7" s="89" customFormat="1" ht="14.4" customHeight="1">
      <c r="A876" s="93" t="s">
        <v>915</v>
      </c>
      <c r="B876" s="159" t="s">
        <v>1691</v>
      </c>
      <c r="C876" s="160" t="s">
        <v>1857</v>
      </c>
      <c r="D876" s="160" t="s">
        <v>1858</v>
      </c>
      <c r="E876" s="161">
        <v>1.1277424197825432</v>
      </c>
      <c r="F876" s="162">
        <v>2.5299999999999998</v>
      </c>
      <c r="G876" s="108">
        <v>1</v>
      </c>
    </row>
    <row r="877" spans="1:7" s="89" customFormat="1" ht="14.4" customHeight="1">
      <c r="A877" s="156" t="s">
        <v>916</v>
      </c>
      <c r="B877" s="7" t="s">
        <v>1691</v>
      </c>
      <c r="C877" s="163" t="s">
        <v>1857</v>
      </c>
      <c r="D877" s="163" t="s">
        <v>1858</v>
      </c>
      <c r="E877" s="164">
        <v>1.7915703365823477</v>
      </c>
      <c r="F877" s="165">
        <v>5.47</v>
      </c>
      <c r="G877" s="109">
        <v>1</v>
      </c>
    </row>
    <row r="878" spans="1:7" s="89" customFormat="1" ht="14.4" customHeight="1">
      <c r="A878" s="94" t="s">
        <v>917</v>
      </c>
      <c r="B878" s="95" t="s">
        <v>1691</v>
      </c>
      <c r="C878" s="100" t="s">
        <v>1857</v>
      </c>
      <c r="D878" s="100" t="s">
        <v>1858</v>
      </c>
      <c r="E878" s="141">
        <v>2.9076006474985596</v>
      </c>
      <c r="F878" s="97">
        <v>10.25</v>
      </c>
      <c r="G878" s="110">
        <v>1</v>
      </c>
    </row>
    <row r="879" spans="1:7" s="89" customFormat="1" ht="14.4" customHeight="1">
      <c r="A879" s="92" t="s">
        <v>918</v>
      </c>
      <c r="B879" s="5" t="s">
        <v>1692</v>
      </c>
      <c r="C879" s="99" t="s">
        <v>1857</v>
      </c>
      <c r="D879" s="99" t="s">
        <v>1858</v>
      </c>
      <c r="E879" s="140">
        <v>0.77576245417767076</v>
      </c>
      <c r="F879" s="96">
        <v>1.39</v>
      </c>
      <c r="G879" s="107">
        <v>1</v>
      </c>
    </row>
    <row r="880" spans="1:7" s="89" customFormat="1" ht="14.4" customHeight="1">
      <c r="A880" s="93" t="s">
        <v>919</v>
      </c>
      <c r="B880" s="159" t="s">
        <v>1692</v>
      </c>
      <c r="C880" s="160" t="s">
        <v>1857</v>
      </c>
      <c r="D880" s="160" t="s">
        <v>1858</v>
      </c>
      <c r="E880" s="161">
        <v>1.1507961724651401</v>
      </c>
      <c r="F880" s="162">
        <v>1.87</v>
      </c>
      <c r="G880" s="108">
        <v>1</v>
      </c>
    </row>
    <row r="881" spans="1:7" s="89" customFormat="1" ht="14.4" customHeight="1">
      <c r="A881" s="156" t="s">
        <v>920</v>
      </c>
      <c r="B881" s="7" t="s">
        <v>1692</v>
      </c>
      <c r="C881" s="163" t="s">
        <v>1857</v>
      </c>
      <c r="D881" s="163" t="s">
        <v>1858</v>
      </c>
      <c r="E881" s="164">
        <v>2.221308040259665</v>
      </c>
      <c r="F881" s="165">
        <v>6.9</v>
      </c>
      <c r="G881" s="109">
        <v>1</v>
      </c>
    </row>
    <row r="882" spans="1:7" s="89" customFormat="1" ht="14.4" customHeight="1">
      <c r="A882" s="94" t="s">
        <v>921</v>
      </c>
      <c r="B882" s="95" t="s">
        <v>1692</v>
      </c>
      <c r="C882" s="100" t="s">
        <v>1857</v>
      </c>
      <c r="D882" s="100" t="s">
        <v>1858</v>
      </c>
      <c r="E882" s="141">
        <v>3.7126364048866982</v>
      </c>
      <c r="F882" s="97">
        <v>14.5</v>
      </c>
      <c r="G882" s="110">
        <v>1</v>
      </c>
    </row>
    <row r="883" spans="1:7" s="89" customFormat="1" ht="14.4" customHeight="1">
      <c r="A883" s="92" t="s">
        <v>922</v>
      </c>
      <c r="B883" s="5" t="s">
        <v>1693</v>
      </c>
      <c r="C883" s="99" t="s">
        <v>1857</v>
      </c>
      <c r="D883" s="99" t="s">
        <v>1858</v>
      </c>
      <c r="E883" s="140">
        <v>0.65519784494805744</v>
      </c>
      <c r="F883" s="96">
        <v>1.98</v>
      </c>
      <c r="G883" s="107">
        <v>1</v>
      </c>
    </row>
    <row r="884" spans="1:7" s="89" customFormat="1" ht="14.4" customHeight="1">
      <c r="A884" s="93" t="s">
        <v>923</v>
      </c>
      <c r="B884" s="159" t="s">
        <v>1693</v>
      </c>
      <c r="C884" s="160" t="s">
        <v>1857</v>
      </c>
      <c r="D884" s="160" t="s">
        <v>1858</v>
      </c>
      <c r="E884" s="161">
        <v>0.83169137587290476</v>
      </c>
      <c r="F884" s="162">
        <v>2.92</v>
      </c>
      <c r="G884" s="108">
        <v>1</v>
      </c>
    </row>
    <row r="885" spans="1:7" s="89" customFormat="1" ht="14.4" customHeight="1">
      <c r="A885" s="156" t="s">
        <v>924</v>
      </c>
      <c r="B885" s="7" t="s">
        <v>1693</v>
      </c>
      <c r="C885" s="163" t="s">
        <v>1857</v>
      </c>
      <c r="D885" s="163" t="s">
        <v>1858</v>
      </c>
      <c r="E885" s="164">
        <v>1.3959414632406193</v>
      </c>
      <c r="F885" s="165">
        <v>6.11</v>
      </c>
      <c r="G885" s="109">
        <v>1</v>
      </c>
    </row>
    <row r="886" spans="1:7" s="89" customFormat="1" ht="14.4" customHeight="1">
      <c r="A886" s="94" t="s">
        <v>925</v>
      </c>
      <c r="B886" s="95" t="s">
        <v>1693</v>
      </c>
      <c r="C886" s="100" t="s">
        <v>1857</v>
      </c>
      <c r="D886" s="100" t="s">
        <v>1858</v>
      </c>
      <c r="E886" s="141">
        <v>2.4553623313143316</v>
      </c>
      <c r="F886" s="97">
        <v>11.61</v>
      </c>
      <c r="G886" s="110">
        <v>1</v>
      </c>
    </row>
    <row r="887" spans="1:7" s="89" customFormat="1" ht="14.4" customHeight="1">
      <c r="A887" s="92" t="s">
        <v>926</v>
      </c>
      <c r="B887" s="5" t="s">
        <v>1694</v>
      </c>
      <c r="C887" s="99" t="s">
        <v>1857</v>
      </c>
      <c r="D887" s="99" t="s">
        <v>1858</v>
      </c>
      <c r="E887" s="140">
        <v>0.79574078929633552</v>
      </c>
      <c r="F887" s="96">
        <v>2.0699999999999998</v>
      </c>
      <c r="G887" s="107">
        <v>1</v>
      </c>
    </row>
    <row r="888" spans="1:7" s="89" customFormat="1" ht="14.4" customHeight="1">
      <c r="A888" s="93" t="s">
        <v>927</v>
      </c>
      <c r="B888" s="159" t="s">
        <v>1694</v>
      </c>
      <c r="C888" s="160" t="s">
        <v>1857</v>
      </c>
      <c r="D888" s="160" t="s">
        <v>1858</v>
      </c>
      <c r="E888" s="161">
        <v>1.1549321840639146</v>
      </c>
      <c r="F888" s="162">
        <v>3.78</v>
      </c>
      <c r="G888" s="108">
        <v>1</v>
      </c>
    </row>
    <row r="889" spans="1:7" s="89" customFormat="1" ht="14.4" customHeight="1">
      <c r="A889" s="156" t="s">
        <v>928</v>
      </c>
      <c r="B889" s="7" t="s">
        <v>1694</v>
      </c>
      <c r="C889" s="163" t="s">
        <v>1857</v>
      </c>
      <c r="D889" s="163" t="s">
        <v>1858</v>
      </c>
      <c r="E889" s="164">
        <v>1.9423358230742296</v>
      </c>
      <c r="F889" s="165">
        <v>7.99</v>
      </c>
      <c r="G889" s="109">
        <v>1</v>
      </c>
    </row>
    <row r="890" spans="1:7" s="89" customFormat="1" ht="14.4" customHeight="1">
      <c r="A890" s="94" t="s">
        <v>929</v>
      </c>
      <c r="B890" s="95" t="s">
        <v>1694</v>
      </c>
      <c r="C890" s="100" t="s">
        <v>1857</v>
      </c>
      <c r="D890" s="100" t="s">
        <v>1858</v>
      </c>
      <c r="E890" s="141">
        <v>3.5622439775355637</v>
      </c>
      <c r="F890" s="97">
        <v>15.26</v>
      </c>
      <c r="G890" s="110">
        <v>1</v>
      </c>
    </row>
    <row r="891" spans="1:7" s="89" customFormat="1" ht="14.4" customHeight="1">
      <c r="A891" s="92" t="s">
        <v>930</v>
      </c>
      <c r="B891" s="5" t="s">
        <v>1695</v>
      </c>
      <c r="C891" s="99" t="s">
        <v>1857</v>
      </c>
      <c r="D891" s="99" t="s">
        <v>1858</v>
      </c>
      <c r="E891" s="140">
        <v>0.88591209399280835</v>
      </c>
      <c r="F891" s="96">
        <v>1.97</v>
      </c>
      <c r="G891" s="107">
        <v>1</v>
      </c>
    </row>
    <row r="892" spans="1:7" s="89" customFormat="1" ht="14.4" customHeight="1">
      <c r="A892" s="93" t="s">
        <v>931</v>
      </c>
      <c r="B892" s="159" t="s">
        <v>1695</v>
      </c>
      <c r="C892" s="160" t="s">
        <v>1857</v>
      </c>
      <c r="D892" s="160" t="s">
        <v>1858</v>
      </c>
      <c r="E892" s="161">
        <v>1.1257898983225394</v>
      </c>
      <c r="F892" s="162">
        <v>2.69</v>
      </c>
      <c r="G892" s="108">
        <v>1</v>
      </c>
    </row>
    <row r="893" spans="1:7" s="89" customFormat="1" ht="14.4" customHeight="1">
      <c r="A893" s="156" t="s">
        <v>932</v>
      </c>
      <c r="B893" s="7" t="s">
        <v>1695</v>
      </c>
      <c r="C893" s="163" t="s">
        <v>1857</v>
      </c>
      <c r="D893" s="163" t="s">
        <v>1858</v>
      </c>
      <c r="E893" s="164">
        <v>1.8198177716583772</v>
      </c>
      <c r="F893" s="165">
        <v>5.28</v>
      </c>
      <c r="G893" s="109">
        <v>1</v>
      </c>
    </row>
    <row r="894" spans="1:7" s="89" customFormat="1" ht="14.4" customHeight="1">
      <c r="A894" s="94" t="s">
        <v>933</v>
      </c>
      <c r="B894" s="95" t="s">
        <v>1695</v>
      </c>
      <c r="C894" s="100" t="s">
        <v>1857</v>
      </c>
      <c r="D894" s="100" t="s">
        <v>1858</v>
      </c>
      <c r="E894" s="141">
        <v>3.4809719877649781</v>
      </c>
      <c r="F894" s="97">
        <v>9.66</v>
      </c>
      <c r="G894" s="110">
        <v>1</v>
      </c>
    </row>
    <row r="895" spans="1:7" s="89" customFormat="1" ht="14.4" customHeight="1">
      <c r="A895" s="92" t="s">
        <v>934</v>
      </c>
      <c r="B895" s="5" t="s">
        <v>1696</v>
      </c>
      <c r="C895" s="99" t="s">
        <v>1857</v>
      </c>
      <c r="D895" s="99" t="s">
        <v>1858</v>
      </c>
      <c r="E895" s="140">
        <v>0.52158035774492817</v>
      </c>
      <c r="F895" s="96">
        <v>2.63</v>
      </c>
      <c r="G895" s="107">
        <v>1</v>
      </c>
    </row>
    <row r="896" spans="1:7" s="89" customFormat="1" ht="14.4" customHeight="1">
      <c r="A896" s="93" t="s">
        <v>935</v>
      </c>
      <c r="B896" s="159" t="s">
        <v>1696</v>
      </c>
      <c r="C896" s="160" t="s">
        <v>1857</v>
      </c>
      <c r="D896" s="160" t="s">
        <v>1858</v>
      </c>
      <c r="E896" s="161">
        <v>0.70228380956547276</v>
      </c>
      <c r="F896" s="162">
        <v>3.56</v>
      </c>
      <c r="G896" s="108">
        <v>1</v>
      </c>
    </row>
    <row r="897" spans="1:7" s="89" customFormat="1" ht="14.4" customHeight="1">
      <c r="A897" s="156" t="s">
        <v>936</v>
      </c>
      <c r="B897" s="7" t="s">
        <v>1696</v>
      </c>
      <c r="C897" s="163" t="s">
        <v>1857</v>
      </c>
      <c r="D897" s="163" t="s">
        <v>1858</v>
      </c>
      <c r="E897" s="164">
        <v>1.0211366359717842</v>
      </c>
      <c r="F897" s="165">
        <v>5.71</v>
      </c>
      <c r="G897" s="109">
        <v>1</v>
      </c>
    </row>
    <row r="898" spans="1:7" s="89" customFormat="1" ht="14.4" customHeight="1">
      <c r="A898" s="94" t="s">
        <v>937</v>
      </c>
      <c r="B898" s="95" t="s">
        <v>1696</v>
      </c>
      <c r="C898" s="100" t="s">
        <v>1857</v>
      </c>
      <c r="D898" s="100" t="s">
        <v>1858</v>
      </c>
      <c r="E898" s="141">
        <v>1.6397789084510317</v>
      </c>
      <c r="F898" s="97">
        <v>9.75</v>
      </c>
      <c r="G898" s="110">
        <v>1</v>
      </c>
    </row>
    <row r="899" spans="1:7" s="89" customFormat="1" ht="14.4" customHeight="1">
      <c r="A899" s="92" t="s">
        <v>938</v>
      </c>
      <c r="B899" s="5" t="s">
        <v>1697</v>
      </c>
      <c r="C899" s="99" t="s">
        <v>1857</v>
      </c>
      <c r="D899" s="99" t="s">
        <v>1858</v>
      </c>
      <c r="E899" s="140">
        <v>0.47661135071918065</v>
      </c>
      <c r="F899" s="96">
        <v>2.54</v>
      </c>
      <c r="G899" s="107">
        <v>1</v>
      </c>
    </row>
    <row r="900" spans="1:7" s="89" customFormat="1" ht="14.4" customHeight="1">
      <c r="A900" s="93" t="s">
        <v>939</v>
      </c>
      <c r="B900" s="159" t="s">
        <v>1697</v>
      </c>
      <c r="C900" s="160" t="s">
        <v>1857</v>
      </c>
      <c r="D900" s="160" t="s">
        <v>1858</v>
      </c>
      <c r="E900" s="161">
        <v>0.62216774689245768</v>
      </c>
      <c r="F900" s="162">
        <v>3.51</v>
      </c>
      <c r="G900" s="108">
        <v>1</v>
      </c>
    </row>
    <row r="901" spans="1:7" s="89" customFormat="1" ht="14.4" customHeight="1">
      <c r="A901" s="156" t="s">
        <v>940</v>
      </c>
      <c r="B901" s="7" t="s">
        <v>1697</v>
      </c>
      <c r="C901" s="163" t="s">
        <v>1857</v>
      </c>
      <c r="D901" s="163" t="s">
        <v>1858</v>
      </c>
      <c r="E901" s="164">
        <v>0.96073633569688921</v>
      </c>
      <c r="F901" s="165">
        <v>5.65</v>
      </c>
      <c r="G901" s="109">
        <v>1</v>
      </c>
    </row>
    <row r="902" spans="1:7" s="89" customFormat="1" ht="14.4" customHeight="1">
      <c r="A902" s="94" t="s">
        <v>941</v>
      </c>
      <c r="B902" s="95" t="s">
        <v>1697</v>
      </c>
      <c r="C902" s="100" t="s">
        <v>1857</v>
      </c>
      <c r="D902" s="100" t="s">
        <v>1858</v>
      </c>
      <c r="E902" s="141">
        <v>1.5722935826688935</v>
      </c>
      <c r="F902" s="97">
        <v>9.41</v>
      </c>
      <c r="G902" s="110">
        <v>1</v>
      </c>
    </row>
    <row r="903" spans="1:7" s="89" customFormat="1" ht="14.4" customHeight="1">
      <c r="A903" s="92" t="s">
        <v>942</v>
      </c>
      <c r="B903" s="5" t="s">
        <v>1698</v>
      </c>
      <c r="C903" s="99" t="s">
        <v>1857</v>
      </c>
      <c r="D903" s="99" t="s">
        <v>1858</v>
      </c>
      <c r="E903" s="140">
        <v>0.39741611541916849</v>
      </c>
      <c r="F903" s="96">
        <v>1.68</v>
      </c>
      <c r="G903" s="107">
        <v>1</v>
      </c>
    </row>
    <row r="904" spans="1:7" s="89" customFormat="1" ht="14.4" customHeight="1">
      <c r="A904" s="93" t="s">
        <v>943</v>
      </c>
      <c r="B904" s="159" t="s">
        <v>1698</v>
      </c>
      <c r="C904" s="160" t="s">
        <v>1857</v>
      </c>
      <c r="D904" s="160" t="s">
        <v>1858</v>
      </c>
      <c r="E904" s="161">
        <v>0.49823430921823642</v>
      </c>
      <c r="F904" s="162">
        <v>2.15</v>
      </c>
      <c r="G904" s="108">
        <v>1</v>
      </c>
    </row>
    <row r="905" spans="1:7" s="89" customFormat="1" ht="14.4" customHeight="1">
      <c r="A905" s="156" t="s">
        <v>944</v>
      </c>
      <c r="B905" s="7" t="s">
        <v>1698</v>
      </c>
      <c r="C905" s="163" t="s">
        <v>1857</v>
      </c>
      <c r="D905" s="163" t="s">
        <v>1858</v>
      </c>
      <c r="E905" s="164">
        <v>0.78346230388339355</v>
      </c>
      <c r="F905" s="165">
        <v>3.72</v>
      </c>
      <c r="G905" s="109">
        <v>1</v>
      </c>
    </row>
    <row r="906" spans="1:7" s="89" customFormat="1" ht="14.4" customHeight="1">
      <c r="A906" s="94" t="s">
        <v>945</v>
      </c>
      <c r="B906" s="95" t="s">
        <v>1698</v>
      </c>
      <c r="C906" s="100" t="s">
        <v>1857</v>
      </c>
      <c r="D906" s="100" t="s">
        <v>1858</v>
      </c>
      <c r="E906" s="141">
        <v>1.2958522891576121</v>
      </c>
      <c r="F906" s="97">
        <v>7.2</v>
      </c>
      <c r="G906" s="110">
        <v>1</v>
      </c>
    </row>
    <row r="907" spans="1:7" s="89" customFormat="1" ht="14.4" customHeight="1">
      <c r="A907" s="92" t="s">
        <v>1699</v>
      </c>
      <c r="B907" s="5" t="s">
        <v>1700</v>
      </c>
      <c r="C907" s="99" t="s">
        <v>947</v>
      </c>
      <c r="D907" s="99" t="s">
        <v>947</v>
      </c>
      <c r="E907" s="140">
        <v>0.59198002105853798</v>
      </c>
      <c r="F907" s="96">
        <v>2.6</v>
      </c>
      <c r="G907" s="107">
        <v>1.5</v>
      </c>
    </row>
    <row r="908" spans="1:7" s="89" customFormat="1" ht="14.4" customHeight="1">
      <c r="A908" s="93" t="s">
        <v>1701</v>
      </c>
      <c r="B908" s="159" t="s">
        <v>1700</v>
      </c>
      <c r="C908" s="160" t="s">
        <v>947</v>
      </c>
      <c r="D908" s="160" t="s">
        <v>947</v>
      </c>
      <c r="E908" s="161">
        <v>0.68381608329700905</v>
      </c>
      <c r="F908" s="162">
        <v>3.1</v>
      </c>
      <c r="G908" s="108">
        <v>1.5</v>
      </c>
    </row>
    <row r="909" spans="1:7" s="89" customFormat="1" ht="14.4" customHeight="1">
      <c r="A909" s="156" t="s">
        <v>1702</v>
      </c>
      <c r="B909" s="7" t="s">
        <v>1700</v>
      </c>
      <c r="C909" s="163" t="s">
        <v>947</v>
      </c>
      <c r="D909" s="163" t="s">
        <v>947</v>
      </c>
      <c r="E909" s="164">
        <v>0.96639298812648389</v>
      </c>
      <c r="F909" s="165">
        <v>5.16</v>
      </c>
      <c r="G909" s="109">
        <v>1.5</v>
      </c>
    </row>
    <row r="910" spans="1:7" s="89" customFormat="1" ht="14.4" customHeight="1">
      <c r="A910" s="94" t="s">
        <v>1703</v>
      </c>
      <c r="B910" s="95" t="s">
        <v>1700</v>
      </c>
      <c r="C910" s="100" t="s">
        <v>947</v>
      </c>
      <c r="D910" s="100" t="s">
        <v>947</v>
      </c>
      <c r="E910" s="141">
        <v>1.9999124687458585</v>
      </c>
      <c r="F910" s="97">
        <v>9.1300000000000008</v>
      </c>
      <c r="G910" s="110">
        <v>1.5</v>
      </c>
    </row>
    <row r="911" spans="1:7" s="89" customFormat="1" ht="14.4" customHeight="1">
      <c r="A911" s="92" t="s">
        <v>946</v>
      </c>
      <c r="B911" s="5" t="s">
        <v>1704</v>
      </c>
      <c r="C911" s="99" t="s">
        <v>947</v>
      </c>
      <c r="D911" s="99" t="s">
        <v>947</v>
      </c>
      <c r="E911" s="140">
        <v>0.58087770135597772</v>
      </c>
      <c r="F911" s="96">
        <v>2.87</v>
      </c>
      <c r="G911" s="107">
        <v>1.5</v>
      </c>
    </row>
    <row r="912" spans="1:7" s="89" customFormat="1" ht="14.4" customHeight="1">
      <c r="A912" s="93" t="s">
        <v>948</v>
      </c>
      <c r="B912" s="159" t="s">
        <v>1704</v>
      </c>
      <c r="C912" s="160" t="s">
        <v>947</v>
      </c>
      <c r="D912" s="160" t="s">
        <v>947</v>
      </c>
      <c r="E912" s="161">
        <v>0.70759325653004612</v>
      </c>
      <c r="F912" s="162">
        <v>3.58</v>
      </c>
      <c r="G912" s="108">
        <v>1.5</v>
      </c>
    </row>
    <row r="913" spans="1:7" s="89" customFormat="1" ht="14.4" customHeight="1">
      <c r="A913" s="156" t="s">
        <v>949</v>
      </c>
      <c r="B913" s="7" t="s">
        <v>1704</v>
      </c>
      <c r="C913" s="163" t="s">
        <v>947</v>
      </c>
      <c r="D913" s="163" t="s">
        <v>947</v>
      </c>
      <c r="E913" s="164">
        <v>0.89438570683169893</v>
      </c>
      <c r="F913" s="165">
        <v>4.8899999999999997</v>
      </c>
      <c r="G913" s="109">
        <v>1.5</v>
      </c>
    </row>
    <row r="914" spans="1:7" s="89" customFormat="1" ht="14.4" customHeight="1">
      <c r="A914" s="94" t="s">
        <v>950</v>
      </c>
      <c r="B914" s="95" t="s">
        <v>1704</v>
      </c>
      <c r="C914" s="100" t="s">
        <v>947</v>
      </c>
      <c r="D914" s="100" t="s">
        <v>947</v>
      </c>
      <c r="E914" s="141">
        <v>1.5029532264051253</v>
      </c>
      <c r="F914" s="97">
        <v>7.09</v>
      </c>
      <c r="G914" s="110">
        <v>1.5</v>
      </c>
    </row>
    <row r="915" spans="1:7" s="89" customFormat="1" ht="14.4" customHeight="1">
      <c r="A915" s="92" t="s">
        <v>951</v>
      </c>
      <c r="B915" s="5" t="s">
        <v>1705</v>
      </c>
      <c r="C915" s="99" t="s">
        <v>947</v>
      </c>
      <c r="D915" s="99" t="s">
        <v>947</v>
      </c>
      <c r="E915" s="140">
        <v>0.6030613970045442</v>
      </c>
      <c r="F915" s="96">
        <v>2.09</v>
      </c>
      <c r="G915" s="107">
        <v>1.5</v>
      </c>
    </row>
    <row r="916" spans="1:7" s="89" customFormat="1" ht="14.4" customHeight="1">
      <c r="A916" s="93" t="s">
        <v>952</v>
      </c>
      <c r="B916" s="159" t="s">
        <v>1705</v>
      </c>
      <c r="C916" s="160" t="s">
        <v>947</v>
      </c>
      <c r="D916" s="160" t="s">
        <v>947</v>
      </c>
      <c r="E916" s="161">
        <v>0.62854008362249825</v>
      </c>
      <c r="F916" s="162">
        <v>2.3199999999999998</v>
      </c>
      <c r="G916" s="108">
        <v>1.5</v>
      </c>
    </row>
    <row r="917" spans="1:7" s="89" customFormat="1" ht="14.4" customHeight="1">
      <c r="A917" s="156" t="s">
        <v>953</v>
      </c>
      <c r="B917" s="7" t="s">
        <v>1705</v>
      </c>
      <c r="C917" s="163" t="s">
        <v>947</v>
      </c>
      <c r="D917" s="163" t="s">
        <v>947</v>
      </c>
      <c r="E917" s="164">
        <v>0.77374135042395875</v>
      </c>
      <c r="F917" s="165">
        <v>3.51</v>
      </c>
      <c r="G917" s="109">
        <v>1.5</v>
      </c>
    </row>
    <row r="918" spans="1:7" s="89" customFormat="1" ht="14.4" customHeight="1">
      <c r="A918" s="94" t="s">
        <v>954</v>
      </c>
      <c r="B918" s="95" t="s">
        <v>1705</v>
      </c>
      <c r="C918" s="100" t="s">
        <v>947</v>
      </c>
      <c r="D918" s="100" t="s">
        <v>947</v>
      </c>
      <c r="E918" s="141">
        <v>1.0404323388946646</v>
      </c>
      <c r="F918" s="97">
        <v>6.77</v>
      </c>
      <c r="G918" s="110">
        <v>1.5</v>
      </c>
    </row>
    <row r="919" spans="1:7" s="89" customFormat="1" ht="14.4" customHeight="1">
      <c r="A919" s="92" t="s">
        <v>955</v>
      </c>
      <c r="B919" s="5" t="s">
        <v>1706</v>
      </c>
      <c r="C919" s="99" t="s">
        <v>947</v>
      </c>
      <c r="D919" s="99" t="s">
        <v>947</v>
      </c>
      <c r="E919" s="140">
        <v>0.3957114628113737</v>
      </c>
      <c r="F919" s="96">
        <v>2.23</v>
      </c>
      <c r="G919" s="107">
        <v>1.5</v>
      </c>
    </row>
    <row r="920" spans="1:7" s="89" customFormat="1" ht="14.4" customHeight="1">
      <c r="A920" s="93" t="s">
        <v>956</v>
      </c>
      <c r="B920" s="159" t="s">
        <v>1706</v>
      </c>
      <c r="C920" s="160" t="s">
        <v>947</v>
      </c>
      <c r="D920" s="160" t="s">
        <v>947</v>
      </c>
      <c r="E920" s="161">
        <v>0.45016250973114902</v>
      </c>
      <c r="F920" s="162">
        <v>2.52</v>
      </c>
      <c r="G920" s="108">
        <v>1.5</v>
      </c>
    </row>
    <row r="921" spans="1:7" s="89" customFormat="1" ht="14.4" customHeight="1">
      <c r="A921" s="156" t="s">
        <v>957</v>
      </c>
      <c r="B921" s="7" t="s">
        <v>1706</v>
      </c>
      <c r="C921" s="163" t="s">
        <v>947</v>
      </c>
      <c r="D921" s="163" t="s">
        <v>947</v>
      </c>
      <c r="E921" s="164">
        <v>0.66398624615033996</v>
      </c>
      <c r="F921" s="165">
        <v>3.47</v>
      </c>
      <c r="G921" s="109">
        <v>1.5</v>
      </c>
    </row>
    <row r="922" spans="1:7" s="89" customFormat="1" ht="14.4" customHeight="1">
      <c r="A922" s="94" t="s">
        <v>958</v>
      </c>
      <c r="B922" s="95" t="s">
        <v>1706</v>
      </c>
      <c r="C922" s="100" t="s">
        <v>947</v>
      </c>
      <c r="D922" s="100" t="s">
        <v>947</v>
      </c>
      <c r="E922" s="141">
        <v>1.524752110437783</v>
      </c>
      <c r="F922" s="97">
        <v>6.43</v>
      </c>
      <c r="G922" s="110">
        <v>1.5</v>
      </c>
    </row>
    <row r="923" spans="1:7" s="89" customFormat="1" ht="14.4" customHeight="1">
      <c r="A923" s="92" t="s">
        <v>1707</v>
      </c>
      <c r="B923" s="5" t="s">
        <v>1708</v>
      </c>
      <c r="C923" s="99" t="s">
        <v>947</v>
      </c>
      <c r="D923" s="99" t="s">
        <v>947</v>
      </c>
      <c r="E923" s="140">
        <v>0.46216177855466672</v>
      </c>
      <c r="F923" s="96">
        <v>1.26</v>
      </c>
      <c r="G923" s="107">
        <v>1.5</v>
      </c>
    </row>
    <row r="924" spans="1:7" s="89" customFormat="1" ht="14.4" customHeight="1">
      <c r="A924" s="93" t="s">
        <v>1709</v>
      </c>
      <c r="B924" s="159" t="s">
        <v>1708</v>
      </c>
      <c r="C924" s="160" t="s">
        <v>947</v>
      </c>
      <c r="D924" s="160" t="s">
        <v>947</v>
      </c>
      <c r="E924" s="161">
        <v>0.61177575644014304</v>
      </c>
      <c r="F924" s="162">
        <v>1.64</v>
      </c>
      <c r="G924" s="108">
        <v>1.5</v>
      </c>
    </row>
    <row r="925" spans="1:7" s="89" customFormat="1" ht="14.4" customHeight="1">
      <c r="A925" s="156" t="s">
        <v>1710</v>
      </c>
      <c r="B925" s="7" t="s">
        <v>1708</v>
      </c>
      <c r="C925" s="163" t="s">
        <v>947</v>
      </c>
      <c r="D925" s="163" t="s">
        <v>947</v>
      </c>
      <c r="E925" s="164">
        <v>0.82720858104289685</v>
      </c>
      <c r="F925" s="165">
        <v>2.5099999999999998</v>
      </c>
      <c r="G925" s="109">
        <v>1.5</v>
      </c>
    </row>
    <row r="926" spans="1:7" s="89" customFormat="1" ht="14.4" customHeight="1">
      <c r="A926" s="94" t="s">
        <v>1711</v>
      </c>
      <c r="B926" s="95" t="s">
        <v>1708</v>
      </c>
      <c r="C926" s="100" t="s">
        <v>947</v>
      </c>
      <c r="D926" s="100" t="s">
        <v>947</v>
      </c>
      <c r="E926" s="141">
        <v>2.2453278461996362</v>
      </c>
      <c r="F926" s="97">
        <v>5.68</v>
      </c>
      <c r="G926" s="110">
        <v>1.5</v>
      </c>
    </row>
    <row r="927" spans="1:7" s="89" customFormat="1" ht="14.4" customHeight="1">
      <c r="A927" s="92" t="s">
        <v>1712</v>
      </c>
      <c r="B927" s="5" t="s">
        <v>1713</v>
      </c>
      <c r="C927" s="99" t="s">
        <v>947</v>
      </c>
      <c r="D927" s="99" t="s">
        <v>947</v>
      </c>
      <c r="E927" s="140">
        <v>0.59467280324306171</v>
      </c>
      <c r="F927" s="96">
        <v>1.9</v>
      </c>
      <c r="G927" s="107">
        <v>1.5</v>
      </c>
    </row>
    <row r="928" spans="1:7" s="89" customFormat="1" ht="14.4" customHeight="1">
      <c r="A928" s="93" t="s">
        <v>1714</v>
      </c>
      <c r="B928" s="159" t="s">
        <v>1713</v>
      </c>
      <c r="C928" s="160" t="s">
        <v>947</v>
      </c>
      <c r="D928" s="160" t="s">
        <v>947</v>
      </c>
      <c r="E928" s="161">
        <v>0.83149223307710862</v>
      </c>
      <c r="F928" s="162">
        <v>2.39</v>
      </c>
      <c r="G928" s="108">
        <v>1.5</v>
      </c>
    </row>
    <row r="929" spans="1:7" s="89" customFormat="1" ht="14.4" customHeight="1">
      <c r="A929" s="156" t="s">
        <v>1715</v>
      </c>
      <c r="B929" s="7" t="s">
        <v>1713</v>
      </c>
      <c r="C929" s="163" t="s">
        <v>947</v>
      </c>
      <c r="D929" s="163" t="s">
        <v>947</v>
      </c>
      <c r="E929" s="164">
        <v>1.2354985723485936</v>
      </c>
      <c r="F929" s="165">
        <v>4.5999999999999996</v>
      </c>
      <c r="G929" s="109">
        <v>1.5</v>
      </c>
    </row>
    <row r="930" spans="1:7" s="89" customFormat="1" ht="14.4" customHeight="1">
      <c r="A930" s="94" t="s">
        <v>1716</v>
      </c>
      <c r="B930" s="95" t="s">
        <v>1713</v>
      </c>
      <c r="C930" s="100" t="s">
        <v>947</v>
      </c>
      <c r="D930" s="100" t="s">
        <v>947</v>
      </c>
      <c r="E930" s="141">
        <v>2.2070247771982041</v>
      </c>
      <c r="F930" s="97">
        <v>7.87</v>
      </c>
      <c r="G930" s="110">
        <v>1.5</v>
      </c>
    </row>
    <row r="931" spans="1:7" s="89" customFormat="1" ht="14.4" customHeight="1">
      <c r="A931" s="92" t="s">
        <v>1717</v>
      </c>
      <c r="B931" s="5" t="s">
        <v>1718</v>
      </c>
      <c r="C931" s="99" t="s">
        <v>947</v>
      </c>
      <c r="D931" s="99" t="s">
        <v>947</v>
      </c>
      <c r="E931" s="140">
        <v>0.40134541809689489</v>
      </c>
      <c r="F931" s="96">
        <v>1.93</v>
      </c>
      <c r="G931" s="107">
        <v>1.5</v>
      </c>
    </row>
    <row r="932" spans="1:7" s="89" customFormat="1" ht="14.4" customHeight="1">
      <c r="A932" s="93" t="s">
        <v>1719</v>
      </c>
      <c r="B932" s="159" t="s">
        <v>1718</v>
      </c>
      <c r="C932" s="160" t="s">
        <v>947</v>
      </c>
      <c r="D932" s="160" t="s">
        <v>947</v>
      </c>
      <c r="E932" s="161">
        <v>0.83221319064908517</v>
      </c>
      <c r="F932" s="162">
        <v>2.63</v>
      </c>
      <c r="G932" s="108">
        <v>1.5</v>
      </c>
    </row>
    <row r="933" spans="1:7" s="89" customFormat="1" ht="14.4" customHeight="1">
      <c r="A933" s="156" t="s">
        <v>1720</v>
      </c>
      <c r="B933" s="7" t="s">
        <v>1718</v>
      </c>
      <c r="C933" s="163" t="s">
        <v>947</v>
      </c>
      <c r="D933" s="163" t="s">
        <v>947</v>
      </c>
      <c r="E933" s="164">
        <v>1.3902469399634914</v>
      </c>
      <c r="F933" s="165">
        <v>4.6100000000000003</v>
      </c>
      <c r="G933" s="109">
        <v>1.5</v>
      </c>
    </row>
    <row r="934" spans="1:7" s="89" customFormat="1" ht="14.4" customHeight="1">
      <c r="A934" s="94" t="s">
        <v>1721</v>
      </c>
      <c r="B934" s="95" t="s">
        <v>1718</v>
      </c>
      <c r="C934" s="100" t="s">
        <v>947</v>
      </c>
      <c r="D934" s="100" t="s">
        <v>947</v>
      </c>
      <c r="E934" s="141">
        <v>3.1742902786798335</v>
      </c>
      <c r="F934" s="97">
        <v>9.7200000000000006</v>
      </c>
      <c r="G934" s="110">
        <v>1.5</v>
      </c>
    </row>
    <row r="935" spans="1:7" s="89" customFormat="1" ht="14.4" customHeight="1">
      <c r="A935" s="92" t="s">
        <v>959</v>
      </c>
      <c r="B935" s="5" t="s">
        <v>1722</v>
      </c>
      <c r="C935" s="99" t="s">
        <v>947</v>
      </c>
      <c r="D935" s="99" t="s">
        <v>947</v>
      </c>
      <c r="E935" s="140">
        <v>0.34321726440030353</v>
      </c>
      <c r="F935" s="96">
        <v>2.0499999999999998</v>
      </c>
      <c r="G935" s="107">
        <v>1.5</v>
      </c>
    </row>
    <row r="936" spans="1:7" s="89" customFormat="1" ht="14.4" customHeight="1">
      <c r="A936" s="93" t="s">
        <v>960</v>
      </c>
      <c r="B936" s="159" t="s">
        <v>1722</v>
      </c>
      <c r="C936" s="160" t="s">
        <v>947</v>
      </c>
      <c r="D936" s="160" t="s">
        <v>947</v>
      </c>
      <c r="E936" s="161">
        <v>0.39192940780452207</v>
      </c>
      <c r="F936" s="162">
        <v>2.2999999999999998</v>
      </c>
      <c r="G936" s="108">
        <v>1.5</v>
      </c>
    </row>
    <row r="937" spans="1:7" s="89" customFormat="1" ht="14.4" customHeight="1">
      <c r="A937" s="156" t="s">
        <v>961</v>
      </c>
      <c r="B937" s="7" t="s">
        <v>1722</v>
      </c>
      <c r="C937" s="163" t="s">
        <v>947</v>
      </c>
      <c r="D937" s="163" t="s">
        <v>947</v>
      </c>
      <c r="E937" s="164">
        <v>0.51041748116809138</v>
      </c>
      <c r="F937" s="165">
        <v>3.08</v>
      </c>
      <c r="G937" s="109">
        <v>1.5</v>
      </c>
    </row>
    <row r="938" spans="1:7" s="89" customFormat="1" ht="14.4" customHeight="1">
      <c r="A938" s="94" t="s">
        <v>962</v>
      </c>
      <c r="B938" s="95" t="s">
        <v>1722</v>
      </c>
      <c r="C938" s="100" t="s">
        <v>947</v>
      </c>
      <c r="D938" s="100" t="s">
        <v>947</v>
      </c>
      <c r="E938" s="141">
        <v>0.71874286145094823</v>
      </c>
      <c r="F938" s="97">
        <v>4.3099999999999996</v>
      </c>
      <c r="G938" s="110">
        <v>1.5</v>
      </c>
    </row>
    <row r="939" spans="1:7" s="89" customFormat="1" ht="14.4" customHeight="1">
      <c r="A939" s="92" t="s">
        <v>963</v>
      </c>
      <c r="B939" s="5" t="s">
        <v>1723</v>
      </c>
      <c r="C939" s="99" t="s">
        <v>947</v>
      </c>
      <c r="D939" s="99" t="s">
        <v>947</v>
      </c>
      <c r="E939" s="140">
        <v>0.24103065769821216</v>
      </c>
      <c r="F939" s="96">
        <v>1.89</v>
      </c>
      <c r="G939" s="107">
        <v>1.5</v>
      </c>
    </row>
    <row r="940" spans="1:7" s="89" customFormat="1" ht="14.4" customHeight="1">
      <c r="A940" s="93" t="s">
        <v>964</v>
      </c>
      <c r="B940" s="159" t="s">
        <v>1723</v>
      </c>
      <c r="C940" s="160" t="s">
        <v>947</v>
      </c>
      <c r="D940" s="160" t="s">
        <v>947</v>
      </c>
      <c r="E940" s="161">
        <v>0.36599245269580438</v>
      </c>
      <c r="F940" s="162">
        <v>2.29</v>
      </c>
      <c r="G940" s="108">
        <v>1.5</v>
      </c>
    </row>
    <row r="941" spans="1:7" s="89" customFormat="1" ht="14.4" customHeight="1">
      <c r="A941" s="156" t="s">
        <v>965</v>
      </c>
      <c r="B941" s="7" t="s">
        <v>1723</v>
      </c>
      <c r="C941" s="163" t="s">
        <v>947</v>
      </c>
      <c r="D941" s="163" t="s">
        <v>947</v>
      </c>
      <c r="E941" s="164">
        <v>0.57245864144209091</v>
      </c>
      <c r="F941" s="165">
        <v>3.38</v>
      </c>
      <c r="G941" s="109">
        <v>1.5</v>
      </c>
    </row>
    <row r="942" spans="1:7" s="89" customFormat="1" ht="14.4" customHeight="1">
      <c r="A942" s="94" t="s">
        <v>966</v>
      </c>
      <c r="B942" s="95" t="s">
        <v>1723</v>
      </c>
      <c r="C942" s="100" t="s">
        <v>947</v>
      </c>
      <c r="D942" s="100" t="s">
        <v>947</v>
      </c>
      <c r="E942" s="141">
        <v>1.2097178528823505</v>
      </c>
      <c r="F942" s="97">
        <v>5.52</v>
      </c>
      <c r="G942" s="110">
        <v>1.5</v>
      </c>
    </row>
    <row r="943" spans="1:7" s="89" customFormat="1" ht="14.4" customHeight="1">
      <c r="A943" s="92" t="s">
        <v>967</v>
      </c>
      <c r="B943" s="5" t="s">
        <v>1724</v>
      </c>
      <c r="C943" s="99" t="s">
        <v>947</v>
      </c>
      <c r="D943" s="99" t="s">
        <v>947</v>
      </c>
      <c r="E943" s="140">
        <v>0.29515744319556003</v>
      </c>
      <c r="F943" s="96">
        <v>1.24</v>
      </c>
      <c r="G943" s="107">
        <v>1.5</v>
      </c>
    </row>
    <row r="944" spans="1:7" s="89" customFormat="1" ht="14.4" customHeight="1">
      <c r="A944" s="93" t="s">
        <v>968</v>
      </c>
      <c r="B944" s="159" t="s">
        <v>1724</v>
      </c>
      <c r="C944" s="160" t="s">
        <v>947</v>
      </c>
      <c r="D944" s="160" t="s">
        <v>947</v>
      </c>
      <c r="E944" s="161">
        <v>0.39475949129914695</v>
      </c>
      <c r="F944" s="162">
        <v>1.57</v>
      </c>
      <c r="G944" s="108">
        <v>1.5</v>
      </c>
    </row>
    <row r="945" spans="1:7" s="89" customFormat="1" ht="14.4" customHeight="1">
      <c r="A945" s="156" t="s">
        <v>969</v>
      </c>
      <c r="B945" s="7" t="s">
        <v>1724</v>
      </c>
      <c r="C945" s="163" t="s">
        <v>947</v>
      </c>
      <c r="D945" s="163" t="s">
        <v>947</v>
      </c>
      <c r="E945" s="164">
        <v>0.55113079745454441</v>
      </c>
      <c r="F945" s="165">
        <v>2.4700000000000002</v>
      </c>
      <c r="G945" s="109">
        <v>1.5</v>
      </c>
    </row>
    <row r="946" spans="1:7" s="89" customFormat="1" ht="14.4" customHeight="1">
      <c r="A946" s="94" t="s">
        <v>970</v>
      </c>
      <c r="B946" s="95" t="s">
        <v>1724</v>
      </c>
      <c r="C946" s="100" t="s">
        <v>947</v>
      </c>
      <c r="D946" s="100" t="s">
        <v>947</v>
      </c>
      <c r="E946" s="141">
        <v>1.4497740756246793</v>
      </c>
      <c r="F946" s="97">
        <v>5.6</v>
      </c>
      <c r="G946" s="110">
        <v>1.5</v>
      </c>
    </row>
    <row r="947" spans="1:7" s="89" customFormat="1" ht="14.4" customHeight="1">
      <c r="A947" s="92" t="s">
        <v>971</v>
      </c>
      <c r="B947" s="5" t="s">
        <v>1725</v>
      </c>
      <c r="C947" s="99" t="s">
        <v>947</v>
      </c>
      <c r="D947" s="99" t="s">
        <v>947</v>
      </c>
      <c r="E947" s="140">
        <v>0.23225745225839881</v>
      </c>
      <c r="F947" s="96">
        <v>1.86</v>
      </c>
      <c r="G947" s="107">
        <v>1.5</v>
      </c>
    </row>
    <row r="948" spans="1:7" s="89" customFormat="1" ht="14.4" customHeight="1">
      <c r="A948" s="93" t="s">
        <v>972</v>
      </c>
      <c r="B948" s="159" t="s">
        <v>1725</v>
      </c>
      <c r="C948" s="160" t="s">
        <v>947</v>
      </c>
      <c r="D948" s="160" t="s">
        <v>947</v>
      </c>
      <c r="E948" s="161">
        <v>0.31256489793074921</v>
      </c>
      <c r="F948" s="162">
        <v>2.46</v>
      </c>
      <c r="G948" s="108">
        <v>1.5</v>
      </c>
    </row>
    <row r="949" spans="1:7" s="89" customFormat="1" ht="14.4" customHeight="1">
      <c r="A949" s="156" t="s">
        <v>973</v>
      </c>
      <c r="B949" s="7" t="s">
        <v>1725</v>
      </c>
      <c r="C949" s="163" t="s">
        <v>947</v>
      </c>
      <c r="D949" s="163" t="s">
        <v>947</v>
      </c>
      <c r="E949" s="164">
        <v>0.45482401214052198</v>
      </c>
      <c r="F949" s="165">
        <v>4.07</v>
      </c>
      <c r="G949" s="109">
        <v>1.5</v>
      </c>
    </row>
    <row r="950" spans="1:7" s="89" customFormat="1" ht="14.4" customHeight="1">
      <c r="A950" s="94" t="s">
        <v>974</v>
      </c>
      <c r="B950" s="95" t="s">
        <v>1725</v>
      </c>
      <c r="C950" s="100" t="s">
        <v>947</v>
      </c>
      <c r="D950" s="100" t="s">
        <v>947</v>
      </c>
      <c r="E950" s="141">
        <v>1.0090137358712965</v>
      </c>
      <c r="F950" s="97">
        <v>5.61</v>
      </c>
      <c r="G950" s="110">
        <v>1.5</v>
      </c>
    </row>
    <row r="951" spans="1:7" s="89" customFormat="1" ht="14.4" customHeight="1">
      <c r="A951" s="92" t="s">
        <v>975</v>
      </c>
      <c r="B951" s="5" t="s">
        <v>1726</v>
      </c>
      <c r="C951" s="99" t="s">
        <v>976</v>
      </c>
      <c r="D951" s="99" t="s">
        <v>976</v>
      </c>
      <c r="E951" s="140">
        <v>0.2923638978066736</v>
      </c>
      <c r="F951" s="96">
        <v>1.55</v>
      </c>
      <c r="G951" s="107">
        <v>1</v>
      </c>
    </row>
    <row r="952" spans="1:7" s="89" customFormat="1" ht="14.4" customHeight="1">
      <c r="A952" s="93" t="s">
        <v>977</v>
      </c>
      <c r="B952" s="159" t="s">
        <v>1726</v>
      </c>
      <c r="C952" s="160" t="s">
        <v>976</v>
      </c>
      <c r="D952" s="160" t="s">
        <v>976</v>
      </c>
      <c r="E952" s="161">
        <v>0.37389439609497882</v>
      </c>
      <c r="F952" s="162">
        <v>1.72</v>
      </c>
      <c r="G952" s="108">
        <v>1</v>
      </c>
    </row>
    <row r="953" spans="1:7" s="89" customFormat="1" ht="14.4" customHeight="1">
      <c r="A953" s="156" t="s">
        <v>978</v>
      </c>
      <c r="B953" s="7" t="s">
        <v>1726</v>
      </c>
      <c r="C953" s="163" t="s">
        <v>976</v>
      </c>
      <c r="D953" s="163" t="s">
        <v>976</v>
      </c>
      <c r="E953" s="164">
        <v>0.61337901488010194</v>
      </c>
      <c r="F953" s="165">
        <v>1.76</v>
      </c>
      <c r="G953" s="109">
        <v>1</v>
      </c>
    </row>
    <row r="954" spans="1:7" s="89" customFormat="1" ht="14.4" customHeight="1">
      <c r="A954" s="94" t="s">
        <v>979</v>
      </c>
      <c r="B954" s="95" t="s">
        <v>1726</v>
      </c>
      <c r="C954" s="100" t="s">
        <v>976</v>
      </c>
      <c r="D954" s="100" t="s">
        <v>976</v>
      </c>
      <c r="E954" s="141">
        <v>1.0057721329264186</v>
      </c>
      <c r="F954" s="97">
        <v>2.8966247345205036</v>
      </c>
      <c r="G954" s="110">
        <v>1</v>
      </c>
    </row>
    <row r="955" spans="1:7" s="89" customFormat="1" ht="14.4" customHeight="1">
      <c r="A955" s="92" t="s">
        <v>980</v>
      </c>
      <c r="B955" s="5" t="s">
        <v>1727</v>
      </c>
      <c r="C955" s="99" t="s">
        <v>976</v>
      </c>
      <c r="D955" s="99" t="s">
        <v>976</v>
      </c>
      <c r="E955" s="140">
        <v>0.10183758341274904</v>
      </c>
      <c r="F955" s="96">
        <v>1.18</v>
      </c>
      <c r="G955" s="107">
        <v>1</v>
      </c>
    </row>
    <row r="956" spans="1:7" s="89" customFormat="1" ht="14.4" customHeight="1">
      <c r="A956" s="93" t="s">
        <v>981</v>
      </c>
      <c r="B956" s="159" t="s">
        <v>1727</v>
      </c>
      <c r="C956" s="160" t="s">
        <v>976</v>
      </c>
      <c r="D956" s="160" t="s">
        <v>976</v>
      </c>
      <c r="E956" s="161">
        <v>0.15247696950080483</v>
      </c>
      <c r="F956" s="162">
        <v>1.24</v>
      </c>
      <c r="G956" s="108">
        <v>1</v>
      </c>
    </row>
    <row r="957" spans="1:7" s="89" customFormat="1" ht="14.4" customHeight="1">
      <c r="A957" s="156" t="s">
        <v>982</v>
      </c>
      <c r="B957" s="7" t="s">
        <v>1727</v>
      </c>
      <c r="C957" s="163" t="s">
        <v>976</v>
      </c>
      <c r="D957" s="163" t="s">
        <v>976</v>
      </c>
      <c r="E957" s="164">
        <v>0.23384735580729335</v>
      </c>
      <c r="F957" s="165">
        <v>1.25</v>
      </c>
      <c r="G957" s="109">
        <v>1</v>
      </c>
    </row>
    <row r="958" spans="1:7" s="89" customFormat="1" ht="14.4" customHeight="1">
      <c r="A958" s="94" t="s">
        <v>983</v>
      </c>
      <c r="B958" s="95" t="s">
        <v>1727</v>
      </c>
      <c r="C958" s="100" t="s">
        <v>976</v>
      </c>
      <c r="D958" s="100" t="s">
        <v>976</v>
      </c>
      <c r="E958" s="141">
        <v>0.3912282091791302</v>
      </c>
      <c r="F958" s="97">
        <v>1.31</v>
      </c>
      <c r="G958" s="110">
        <v>1</v>
      </c>
    </row>
    <row r="959" spans="1:7" s="89" customFormat="1" ht="14.4" customHeight="1">
      <c r="A959" s="92" t="s">
        <v>984</v>
      </c>
      <c r="B959" s="5" t="s">
        <v>1728</v>
      </c>
      <c r="C959" s="99" t="s">
        <v>976</v>
      </c>
      <c r="D959" s="99" t="s">
        <v>976</v>
      </c>
      <c r="E959" s="140">
        <v>14.973925900882012</v>
      </c>
      <c r="F959" s="96">
        <v>42.17</v>
      </c>
      <c r="G959" s="107">
        <v>1</v>
      </c>
    </row>
    <row r="960" spans="1:7" s="89" customFormat="1" ht="14.4" customHeight="1">
      <c r="A960" s="93" t="s">
        <v>985</v>
      </c>
      <c r="B960" s="159" t="s">
        <v>1728</v>
      </c>
      <c r="C960" s="160" t="s">
        <v>976</v>
      </c>
      <c r="D960" s="160" t="s">
        <v>976</v>
      </c>
      <c r="E960" s="161">
        <v>17.327316426616289</v>
      </c>
      <c r="F960" s="162">
        <v>45.69</v>
      </c>
      <c r="G960" s="108">
        <v>1</v>
      </c>
    </row>
    <row r="961" spans="1:7" s="89" customFormat="1" ht="14.4" customHeight="1">
      <c r="A961" s="156" t="s">
        <v>986</v>
      </c>
      <c r="B961" s="7" t="s">
        <v>1728</v>
      </c>
      <c r="C961" s="163" t="s">
        <v>976</v>
      </c>
      <c r="D961" s="163" t="s">
        <v>976</v>
      </c>
      <c r="E961" s="164">
        <v>23.497695176775508</v>
      </c>
      <c r="F961" s="165">
        <v>63.73</v>
      </c>
      <c r="G961" s="109">
        <v>1</v>
      </c>
    </row>
    <row r="962" spans="1:7" s="89" customFormat="1" ht="14.4" customHeight="1">
      <c r="A962" s="94" t="s">
        <v>987</v>
      </c>
      <c r="B962" s="95" t="s">
        <v>1728</v>
      </c>
      <c r="C962" s="100" t="s">
        <v>976</v>
      </c>
      <c r="D962" s="100" t="s">
        <v>976</v>
      </c>
      <c r="E962" s="141">
        <v>29.668073926934731</v>
      </c>
      <c r="F962" s="97">
        <v>72.290000000000006</v>
      </c>
      <c r="G962" s="110">
        <v>1</v>
      </c>
    </row>
    <row r="963" spans="1:7" s="89" customFormat="1" ht="14.4" customHeight="1">
      <c r="A963" s="92" t="s">
        <v>988</v>
      </c>
      <c r="B963" s="5" t="s">
        <v>1729</v>
      </c>
      <c r="C963" s="99" t="s">
        <v>976</v>
      </c>
      <c r="D963" s="99" t="s">
        <v>976</v>
      </c>
      <c r="E963" s="140">
        <v>10.105221040600696</v>
      </c>
      <c r="F963" s="96"/>
      <c r="G963" s="107">
        <v>1</v>
      </c>
    </row>
    <row r="964" spans="1:7" s="89" customFormat="1" ht="14.4" customHeight="1">
      <c r="A964" s="93" t="s">
        <v>989</v>
      </c>
      <c r="B964" s="159" t="s">
        <v>1729</v>
      </c>
      <c r="C964" s="160" t="s">
        <v>976</v>
      </c>
      <c r="D964" s="160" t="s">
        <v>976</v>
      </c>
      <c r="E964" s="161">
        <v>15.351850111323778</v>
      </c>
      <c r="F964" s="162">
        <v>84.4</v>
      </c>
      <c r="G964" s="108">
        <v>1</v>
      </c>
    </row>
    <row r="965" spans="1:7" s="89" customFormat="1" ht="14.4" customHeight="1">
      <c r="A965" s="156" t="s">
        <v>990</v>
      </c>
      <c r="B965" s="7" t="s">
        <v>1729</v>
      </c>
      <c r="C965" s="163" t="s">
        <v>976</v>
      </c>
      <c r="D965" s="163" t="s">
        <v>976</v>
      </c>
      <c r="E965" s="164">
        <v>15.678102241615932</v>
      </c>
      <c r="F965" s="165">
        <v>92.07</v>
      </c>
      <c r="G965" s="109">
        <v>1</v>
      </c>
    </row>
    <row r="966" spans="1:7" s="89" customFormat="1" ht="14.4" customHeight="1">
      <c r="A966" s="94" t="s">
        <v>991</v>
      </c>
      <c r="B966" s="95" t="s">
        <v>1729</v>
      </c>
      <c r="C966" s="100" t="s">
        <v>976</v>
      </c>
      <c r="D966" s="100" t="s">
        <v>976</v>
      </c>
      <c r="E966" s="141">
        <v>24.335864344625101</v>
      </c>
      <c r="F966" s="97">
        <v>121.09</v>
      </c>
      <c r="G966" s="110">
        <v>1</v>
      </c>
    </row>
    <row r="967" spans="1:7" s="89" customFormat="1" ht="14.4" customHeight="1">
      <c r="A967" s="92" t="s">
        <v>992</v>
      </c>
      <c r="B967" s="5" t="s">
        <v>1730</v>
      </c>
      <c r="C967" s="99" t="s">
        <v>976</v>
      </c>
      <c r="D967" s="99" t="s">
        <v>976</v>
      </c>
      <c r="E967" s="140">
        <v>4.7546755729287513</v>
      </c>
      <c r="F967" s="96">
        <v>58.22</v>
      </c>
      <c r="G967" s="107">
        <v>1</v>
      </c>
    </row>
    <row r="968" spans="1:7" s="89" customFormat="1" ht="14.4" customHeight="1">
      <c r="A968" s="93" t="s">
        <v>993</v>
      </c>
      <c r="B968" s="159" t="s">
        <v>1730</v>
      </c>
      <c r="C968" s="160" t="s">
        <v>976</v>
      </c>
      <c r="D968" s="160" t="s">
        <v>976</v>
      </c>
      <c r="E968" s="161">
        <v>3.9471307279888577</v>
      </c>
      <c r="F968" s="162">
        <v>54.346788322570731</v>
      </c>
      <c r="G968" s="108">
        <v>1</v>
      </c>
    </row>
    <row r="969" spans="1:7" s="89" customFormat="1" ht="14.4" customHeight="1">
      <c r="A969" s="156" t="s">
        <v>994</v>
      </c>
      <c r="B969" s="7" t="s">
        <v>1730</v>
      </c>
      <c r="C969" s="163" t="s">
        <v>976</v>
      </c>
      <c r="D969" s="163" t="s">
        <v>976</v>
      </c>
      <c r="E969" s="164">
        <v>3.1395858830489627</v>
      </c>
      <c r="F969" s="165">
        <v>51.74</v>
      </c>
      <c r="G969" s="109">
        <v>1</v>
      </c>
    </row>
    <row r="970" spans="1:7" s="89" customFormat="1" ht="14.4" customHeight="1">
      <c r="A970" s="94" t="s">
        <v>995</v>
      </c>
      <c r="B970" s="95" t="s">
        <v>1730</v>
      </c>
      <c r="C970" s="100" t="s">
        <v>976</v>
      </c>
      <c r="D970" s="100" t="s">
        <v>976</v>
      </c>
      <c r="E970" s="141">
        <v>6.6594654193652625E-2</v>
      </c>
      <c r="F970" s="97">
        <v>1.55</v>
      </c>
      <c r="G970" s="110">
        <v>1</v>
      </c>
    </row>
    <row r="971" spans="1:7" s="89" customFormat="1" ht="14.4" customHeight="1">
      <c r="A971" s="92" t="s">
        <v>996</v>
      </c>
      <c r="B971" s="5" t="s">
        <v>1731</v>
      </c>
      <c r="C971" s="99" t="s">
        <v>976</v>
      </c>
      <c r="D971" s="99" t="s">
        <v>976</v>
      </c>
      <c r="E971" s="140">
        <v>0.12983561667561239</v>
      </c>
      <c r="F971" s="96">
        <v>1.36</v>
      </c>
      <c r="G971" s="107">
        <v>1</v>
      </c>
    </row>
    <row r="972" spans="1:7" s="89" customFormat="1" ht="14.4" customHeight="1">
      <c r="A972" s="93" t="s">
        <v>997</v>
      </c>
      <c r="B972" s="159" t="s">
        <v>1731</v>
      </c>
      <c r="C972" s="160" t="s">
        <v>976</v>
      </c>
      <c r="D972" s="160" t="s">
        <v>976</v>
      </c>
      <c r="E972" s="161">
        <v>4.7779711970122616</v>
      </c>
      <c r="F972" s="162">
        <v>51.99</v>
      </c>
      <c r="G972" s="108">
        <v>1</v>
      </c>
    </row>
    <row r="973" spans="1:7" s="89" customFormat="1" ht="14.4" customHeight="1">
      <c r="A973" s="156" t="s">
        <v>998</v>
      </c>
      <c r="B973" s="7" t="s">
        <v>1731</v>
      </c>
      <c r="C973" s="163" t="s">
        <v>976</v>
      </c>
      <c r="D973" s="163" t="s">
        <v>976</v>
      </c>
      <c r="E973" s="164">
        <v>8.9791305794047709</v>
      </c>
      <c r="F973" s="165">
        <v>68.23</v>
      </c>
      <c r="G973" s="109">
        <v>1</v>
      </c>
    </row>
    <row r="974" spans="1:7" s="89" customFormat="1" ht="14.4" customHeight="1">
      <c r="A974" s="94" t="s">
        <v>999</v>
      </c>
      <c r="B974" s="95" t="s">
        <v>1731</v>
      </c>
      <c r="C974" s="100" t="s">
        <v>976</v>
      </c>
      <c r="D974" s="100" t="s">
        <v>976</v>
      </c>
      <c r="E974" s="141">
        <v>15.326676628584076</v>
      </c>
      <c r="F974" s="97">
        <v>89.31</v>
      </c>
      <c r="G974" s="110">
        <v>1</v>
      </c>
    </row>
    <row r="975" spans="1:7" s="89" customFormat="1" ht="14.4" customHeight="1">
      <c r="A975" s="92" t="s">
        <v>1000</v>
      </c>
      <c r="B975" s="5" t="s">
        <v>1732</v>
      </c>
      <c r="C975" s="99" t="s">
        <v>976</v>
      </c>
      <c r="D975" s="99" t="s">
        <v>976</v>
      </c>
      <c r="E975" s="140">
        <v>0.14984741930131285</v>
      </c>
      <c r="F975" s="96">
        <v>3.98</v>
      </c>
      <c r="G975" s="107">
        <v>1</v>
      </c>
    </row>
    <row r="976" spans="1:7" s="89" customFormat="1" ht="14.4" customHeight="1">
      <c r="A976" s="93" t="s">
        <v>1001</v>
      </c>
      <c r="B976" s="159" t="s">
        <v>1732</v>
      </c>
      <c r="C976" s="160" t="s">
        <v>976</v>
      </c>
      <c r="D976" s="160" t="s">
        <v>976</v>
      </c>
      <c r="E976" s="161">
        <v>8.0895936529333632</v>
      </c>
      <c r="F976" s="162">
        <v>61.42</v>
      </c>
      <c r="G976" s="108">
        <v>1</v>
      </c>
    </row>
    <row r="977" spans="1:7" s="89" customFormat="1" ht="14.4" customHeight="1">
      <c r="A977" s="156" t="s">
        <v>1002</v>
      </c>
      <c r="B977" s="7" t="s">
        <v>1732</v>
      </c>
      <c r="C977" s="163" t="s">
        <v>976</v>
      </c>
      <c r="D977" s="163" t="s">
        <v>976</v>
      </c>
      <c r="E977" s="164">
        <v>10.206520291274243</v>
      </c>
      <c r="F977" s="165">
        <v>69.97</v>
      </c>
      <c r="G977" s="109">
        <v>1</v>
      </c>
    </row>
    <row r="978" spans="1:7" s="89" customFormat="1" ht="14.4" customHeight="1">
      <c r="A978" s="94" t="s">
        <v>1003</v>
      </c>
      <c r="B978" s="95" t="s">
        <v>1732</v>
      </c>
      <c r="C978" s="100" t="s">
        <v>976</v>
      </c>
      <c r="D978" s="100" t="s">
        <v>976</v>
      </c>
      <c r="E978" s="141">
        <v>15.871640958696624</v>
      </c>
      <c r="F978" s="97">
        <v>88.89</v>
      </c>
      <c r="G978" s="110">
        <v>1</v>
      </c>
    </row>
    <row r="979" spans="1:7" s="89" customFormat="1" ht="14.4" customHeight="1">
      <c r="A979" s="92" t="s">
        <v>1004</v>
      </c>
      <c r="B979" s="5" t="s">
        <v>1733</v>
      </c>
      <c r="C979" s="99" t="s">
        <v>976</v>
      </c>
      <c r="D979" s="99" t="s">
        <v>976</v>
      </c>
      <c r="E979" s="140">
        <v>1.346035944166982</v>
      </c>
      <c r="F979" s="96">
        <v>21.71</v>
      </c>
      <c r="G979" s="107">
        <v>1</v>
      </c>
    </row>
    <row r="980" spans="1:7" s="89" customFormat="1" ht="14.4" customHeight="1">
      <c r="A980" s="93" t="s">
        <v>1005</v>
      </c>
      <c r="B980" s="159" t="s">
        <v>1733</v>
      </c>
      <c r="C980" s="160" t="s">
        <v>976</v>
      </c>
      <c r="D980" s="160" t="s">
        <v>976</v>
      </c>
      <c r="E980" s="161">
        <v>6.8450558843701037</v>
      </c>
      <c r="F980" s="162">
        <v>51.36</v>
      </c>
      <c r="G980" s="108">
        <v>1</v>
      </c>
    </row>
    <row r="981" spans="1:7" s="89" customFormat="1" ht="14.4" customHeight="1">
      <c r="A981" s="156" t="s">
        <v>1006</v>
      </c>
      <c r="B981" s="7" t="s">
        <v>1733</v>
      </c>
      <c r="C981" s="163" t="s">
        <v>976</v>
      </c>
      <c r="D981" s="163" t="s">
        <v>976</v>
      </c>
      <c r="E981" s="164">
        <v>8.9709448184413318</v>
      </c>
      <c r="F981" s="165">
        <v>61.61</v>
      </c>
      <c r="G981" s="109">
        <v>1</v>
      </c>
    </row>
    <row r="982" spans="1:7" s="89" customFormat="1" ht="14.4" customHeight="1">
      <c r="A982" s="94" t="s">
        <v>1007</v>
      </c>
      <c r="B982" s="95" t="s">
        <v>1733</v>
      </c>
      <c r="C982" s="100" t="s">
        <v>976</v>
      </c>
      <c r="D982" s="100" t="s">
        <v>976</v>
      </c>
      <c r="E982" s="141">
        <v>11.376785838850836</v>
      </c>
      <c r="F982" s="97">
        <v>75.489999999999995</v>
      </c>
      <c r="G982" s="110">
        <v>1</v>
      </c>
    </row>
    <row r="983" spans="1:7" s="89" customFormat="1" ht="14.4" customHeight="1">
      <c r="A983" s="92" t="s">
        <v>1008</v>
      </c>
      <c r="B983" s="5" t="s">
        <v>1734</v>
      </c>
      <c r="C983" s="99" t="s">
        <v>976</v>
      </c>
      <c r="D983" s="99" t="s">
        <v>976</v>
      </c>
      <c r="E983" s="140">
        <v>0.14871553095590451</v>
      </c>
      <c r="F983" s="96">
        <v>2.4900000000000002</v>
      </c>
      <c r="G983" s="107">
        <v>1</v>
      </c>
    </row>
    <row r="984" spans="1:7" s="89" customFormat="1" ht="14.4" customHeight="1">
      <c r="A984" s="93" t="s">
        <v>1009</v>
      </c>
      <c r="B984" s="159" t="s">
        <v>1734</v>
      </c>
      <c r="C984" s="160" t="s">
        <v>976</v>
      </c>
      <c r="D984" s="160" t="s">
        <v>976</v>
      </c>
      <c r="E984" s="161">
        <v>3.0631984515701123</v>
      </c>
      <c r="F984" s="162">
        <v>33.880000000000003</v>
      </c>
      <c r="G984" s="108">
        <v>1</v>
      </c>
    </row>
    <row r="985" spans="1:7" s="89" customFormat="1" ht="14.4" customHeight="1">
      <c r="A985" s="156" t="s">
        <v>1010</v>
      </c>
      <c r="B985" s="7" t="s">
        <v>1734</v>
      </c>
      <c r="C985" s="163" t="s">
        <v>976</v>
      </c>
      <c r="D985" s="163" t="s">
        <v>976</v>
      </c>
      <c r="E985" s="164">
        <v>6.2084663173843699</v>
      </c>
      <c r="F985" s="165">
        <v>53.41</v>
      </c>
      <c r="G985" s="109">
        <v>1</v>
      </c>
    </row>
    <row r="986" spans="1:7" s="89" customFormat="1" ht="14.4" customHeight="1">
      <c r="A986" s="94" t="s">
        <v>1011</v>
      </c>
      <c r="B986" s="95" t="s">
        <v>1734</v>
      </c>
      <c r="C986" s="100" t="s">
        <v>976</v>
      </c>
      <c r="D986" s="100" t="s">
        <v>976</v>
      </c>
      <c r="E986" s="141">
        <v>12.758093015697556</v>
      </c>
      <c r="F986" s="97">
        <v>75.78</v>
      </c>
      <c r="G986" s="110">
        <v>1</v>
      </c>
    </row>
    <row r="987" spans="1:7" s="89" customFormat="1" ht="14.4" customHeight="1">
      <c r="A987" s="92" t="s">
        <v>1012</v>
      </c>
      <c r="B987" s="5" t="s">
        <v>1735</v>
      </c>
      <c r="C987" s="99" t="s">
        <v>976</v>
      </c>
      <c r="D987" s="99" t="s">
        <v>976</v>
      </c>
      <c r="E987" s="140">
        <v>2.1788237698262551</v>
      </c>
      <c r="F987" s="96">
        <v>26.14</v>
      </c>
      <c r="G987" s="107">
        <v>1</v>
      </c>
    </row>
    <row r="988" spans="1:7" s="89" customFormat="1" ht="14.4" customHeight="1">
      <c r="A988" s="93" t="s">
        <v>1013</v>
      </c>
      <c r="B988" s="159" t="s">
        <v>1735</v>
      </c>
      <c r="C988" s="160" t="s">
        <v>976</v>
      </c>
      <c r="D988" s="160" t="s">
        <v>976</v>
      </c>
      <c r="E988" s="161">
        <v>5.2638671599709488</v>
      </c>
      <c r="F988" s="162">
        <v>38.840000000000003</v>
      </c>
      <c r="G988" s="108">
        <v>1</v>
      </c>
    </row>
    <row r="989" spans="1:7" s="89" customFormat="1" ht="14.4" customHeight="1">
      <c r="A989" s="156" t="s">
        <v>1014</v>
      </c>
      <c r="B989" s="7" t="s">
        <v>1735</v>
      </c>
      <c r="C989" s="163" t="s">
        <v>976</v>
      </c>
      <c r="D989" s="163" t="s">
        <v>976</v>
      </c>
      <c r="E989" s="164">
        <v>6.798025672519298</v>
      </c>
      <c r="F989" s="165">
        <v>48.55</v>
      </c>
      <c r="G989" s="109">
        <v>1</v>
      </c>
    </row>
    <row r="990" spans="1:7" s="89" customFormat="1" ht="14.4" customHeight="1">
      <c r="A990" s="94" t="s">
        <v>1015</v>
      </c>
      <c r="B990" s="95" t="s">
        <v>1735</v>
      </c>
      <c r="C990" s="100" t="s">
        <v>976</v>
      </c>
      <c r="D990" s="100" t="s">
        <v>976</v>
      </c>
      <c r="E990" s="141">
        <v>8.7383810316183919</v>
      </c>
      <c r="F990" s="97">
        <v>60.68</v>
      </c>
      <c r="G990" s="110">
        <v>1</v>
      </c>
    </row>
    <row r="991" spans="1:7" s="89" customFormat="1" ht="14.4" customHeight="1">
      <c r="A991" s="92" t="s">
        <v>1016</v>
      </c>
      <c r="B991" s="5" t="s">
        <v>1736</v>
      </c>
      <c r="C991" s="99" t="s">
        <v>976</v>
      </c>
      <c r="D991" s="99" t="s">
        <v>976</v>
      </c>
      <c r="E991" s="140">
        <v>0.52697433172927499</v>
      </c>
      <c r="F991" s="96">
        <v>11.9</v>
      </c>
      <c r="G991" s="107">
        <v>1</v>
      </c>
    </row>
    <row r="992" spans="1:7" s="89" customFormat="1" ht="14.4" customHeight="1">
      <c r="A992" s="93" t="s">
        <v>1017</v>
      </c>
      <c r="B992" s="159" t="s">
        <v>1736</v>
      </c>
      <c r="C992" s="160" t="s">
        <v>976</v>
      </c>
      <c r="D992" s="160" t="s">
        <v>976</v>
      </c>
      <c r="E992" s="161">
        <v>3.889926016319587</v>
      </c>
      <c r="F992" s="162">
        <v>31.03</v>
      </c>
      <c r="G992" s="108">
        <v>1</v>
      </c>
    </row>
    <row r="993" spans="1:7" s="89" customFormat="1" ht="14.4" customHeight="1">
      <c r="A993" s="156" t="s">
        <v>1018</v>
      </c>
      <c r="B993" s="7" t="s">
        <v>1736</v>
      </c>
      <c r="C993" s="163" t="s">
        <v>976</v>
      </c>
      <c r="D993" s="163" t="s">
        <v>976</v>
      </c>
      <c r="E993" s="164">
        <v>5.2693380143853252</v>
      </c>
      <c r="F993" s="165">
        <v>41.46</v>
      </c>
      <c r="G993" s="109">
        <v>1</v>
      </c>
    </row>
    <row r="994" spans="1:7" s="89" customFormat="1" ht="14.4" customHeight="1">
      <c r="A994" s="94" t="s">
        <v>1019</v>
      </c>
      <c r="B994" s="95" t="s">
        <v>1736</v>
      </c>
      <c r="C994" s="100" t="s">
        <v>976</v>
      </c>
      <c r="D994" s="100" t="s">
        <v>976</v>
      </c>
      <c r="E994" s="141">
        <v>5.5328049151045917</v>
      </c>
      <c r="F994" s="97">
        <v>54.22</v>
      </c>
      <c r="G994" s="110">
        <v>1</v>
      </c>
    </row>
    <row r="995" spans="1:7" s="89" customFormat="1" ht="14.4" customHeight="1">
      <c r="A995" s="92" t="s">
        <v>1020</v>
      </c>
      <c r="B995" s="5" t="s">
        <v>1737</v>
      </c>
      <c r="C995" s="99" t="s">
        <v>976</v>
      </c>
      <c r="D995" s="99" t="s">
        <v>976</v>
      </c>
      <c r="E995" s="140">
        <v>3.423618698558871</v>
      </c>
      <c r="F995" s="96"/>
      <c r="G995" s="107">
        <v>1</v>
      </c>
    </row>
    <row r="996" spans="1:7" s="89" customFormat="1" ht="14.4" customHeight="1">
      <c r="A996" s="93" t="s">
        <v>1021</v>
      </c>
      <c r="B996" s="159" t="s">
        <v>1737</v>
      </c>
      <c r="C996" s="160" t="s">
        <v>976</v>
      </c>
      <c r="D996" s="160" t="s">
        <v>976</v>
      </c>
      <c r="E996" s="161">
        <v>3.6038091563777592</v>
      </c>
      <c r="F996" s="162">
        <v>20.69</v>
      </c>
      <c r="G996" s="108">
        <v>1</v>
      </c>
    </row>
    <row r="997" spans="1:7" s="89" customFormat="1" ht="14.4" customHeight="1">
      <c r="A997" s="156" t="s">
        <v>1022</v>
      </c>
      <c r="B997" s="7" t="s">
        <v>1737</v>
      </c>
      <c r="C997" s="163" t="s">
        <v>976</v>
      </c>
      <c r="D997" s="163" t="s">
        <v>976</v>
      </c>
      <c r="E997" s="164">
        <v>7.5871036497006195</v>
      </c>
      <c r="F997" s="165">
        <v>39.03</v>
      </c>
      <c r="G997" s="109">
        <v>1</v>
      </c>
    </row>
    <row r="998" spans="1:7" s="89" customFormat="1" ht="14.4" customHeight="1">
      <c r="A998" s="94" t="s">
        <v>1023</v>
      </c>
      <c r="B998" s="95" t="s">
        <v>1737</v>
      </c>
      <c r="C998" s="100" t="s">
        <v>976</v>
      </c>
      <c r="D998" s="100" t="s">
        <v>976</v>
      </c>
      <c r="E998" s="141">
        <v>15.228927386619024</v>
      </c>
      <c r="F998" s="97">
        <v>79.17</v>
      </c>
      <c r="G998" s="110">
        <v>1</v>
      </c>
    </row>
    <row r="999" spans="1:7" s="89" customFormat="1" ht="14.4" customHeight="1">
      <c r="A999" s="92" t="s">
        <v>1024</v>
      </c>
      <c r="B999" s="5" t="s">
        <v>1738</v>
      </c>
      <c r="C999" s="99" t="s">
        <v>976</v>
      </c>
      <c r="D999" s="99" t="s">
        <v>976</v>
      </c>
      <c r="E999" s="140">
        <v>1.114728637624212</v>
      </c>
      <c r="F999" s="96">
        <v>13.14</v>
      </c>
      <c r="G999" s="107">
        <v>1</v>
      </c>
    </row>
    <row r="1000" spans="1:7" s="89" customFormat="1" ht="14.4" customHeight="1">
      <c r="A1000" s="93" t="s">
        <v>1025</v>
      </c>
      <c r="B1000" s="159" t="s">
        <v>1738</v>
      </c>
      <c r="C1000" s="160" t="s">
        <v>976</v>
      </c>
      <c r="D1000" s="160" t="s">
        <v>976</v>
      </c>
      <c r="E1000" s="161">
        <v>2.4774178233378579</v>
      </c>
      <c r="F1000" s="162">
        <v>22.46</v>
      </c>
      <c r="G1000" s="108">
        <v>1</v>
      </c>
    </row>
    <row r="1001" spans="1:7" s="89" customFormat="1" ht="14.4" customHeight="1">
      <c r="A1001" s="156" t="s">
        <v>1026</v>
      </c>
      <c r="B1001" s="7" t="s">
        <v>1738</v>
      </c>
      <c r="C1001" s="163" t="s">
        <v>976</v>
      </c>
      <c r="D1001" s="163" t="s">
        <v>976</v>
      </c>
      <c r="E1001" s="164">
        <v>4.3252088498243797</v>
      </c>
      <c r="F1001" s="165">
        <v>34.94</v>
      </c>
      <c r="G1001" s="109">
        <v>1</v>
      </c>
    </row>
    <row r="1002" spans="1:7" s="89" customFormat="1" ht="14.4" customHeight="1">
      <c r="A1002" s="94" t="s">
        <v>1027</v>
      </c>
      <c r="B1002" s="95" t="s">
        <v>1738</v>
      </c>
      <c r="C1002" s="100" t="s">
        <v>976</v>
      </c>
      <c r="D1002" s="100" t="s">
        <v>976</v>
      </c>
      <c r="E1002" s="141">
        <v>6.6404827948488974</v>
      </c>
      <c r="F1002" s="97">
        <v>44.2</v>
      </c>
      <c r="G1002" s="110">
        <v>1</v>
      </c>
    </row>
    <row r="1003" spans="1:7" s="89" customFormat="1" ht="14.4" customHeight="1">
      <c r="A1003" s="92" t="s">
        <v>1028</v>
      </c>
      <c r="B1003" s="5" t="s">
        <v>1739</v>
      </c>
      <c r="C1003" s="99" t="s">
        <v>976</v>
      </c>
      <c r="D1003" s="99" t="s">
        <v>976</v>
      </c>
      <c r="E1003" s="140">
        <v>2.2604526756445633</v>
      </c>
      <c r="F1003" s="96">
        <v>18.97</v>
      </c>
      <c r="G1003" s="107">
        <v>1</v>
      </c>
    </row>
    <row r="1004" spans="1:7" s="89" customFormat="1" ht="14.4" customHeight="1">
      <c r="A1004" s="93" t="s">
        <v>1029</v>
      </c>
      <c r="B1004" s="159" t="s">
        <v>1739</v>
      </c>
      <c r="C1004" s="160" t="s">
        <v>976</v>
      </c>
      <c r="D1004" s="160" t="s">
        <v>976</v>
      </c>
      <c r="E1004" s="161">
        <v>3.4583081157707838</v>
      </c>
      <c r="F1004" s="162">
        <v>26.6</v>
      </c>
      <c r="G1004" s="108">
        <v>1</v>
      </c>
    </row>
    <row r="1005" spans="1:7" s="89" customFormat="1" ht="14.4" customHeight="1">
      <c r="A1005" s="156" t="s">
        <v>1030</v>
      </c>
      <c r="B1005" s="7" t="s">
        <v>1739</v>
      </c>
      <c r="C1005" s="163" t="s">
        <v>976</v>
      </c>
      <c r="D1005" s="163" t="s">
        <v>976</v>
      </c>
      <c r="E1005" s="164">
        <v>4.4657598561004512</v>
      </c>
      <c r="F1005" s="165">
        <v>33.64</v>
      </c>
      <c r="G1005" s="109">
        <v>1</v>
      </c>
    </row>
    <row r="1006" spans="1:7" s="89" customFormat="1" ht="14.4" customHeight="1">
      <c r="A1006" s="94" t="s">
        <v>1031</v>
      </c>
      <c r="B1006" s="95" t="s">
        <v>1739</v>
      </c>
      <c r="C1006" s="100" t="s">
        <v>976</v>
      </c>
      <c r="D1006" s="100" t="s">
        <v>976</v>
      </c>
      <c r="E1006" s="141">
        <v>6.3500078025244377</v>
      </c>
      <c r="F1006" s="97">
        <v>44.42</v>
      </c>
      <c r="G1006" s="110">
        <v>1</v>
      </c>
    </row>
    <row r="1007" spans="1:7" s="89" customFormat="1" ht="14.4" customHeight="1">
      <c r="A1007" s="92" t="s">
        <v>1032</v>
      </c>
      <c r="B1007" s="5" t="s">
        <v>1740</v>
      </c>
      <c r="C1007" s="99" t="s">
        <v>976</v>
      </c>
      <c r="D1007" s="99" t="s">
        <v>976</v>
      </c>
      <c r="E1007" s="140">
        <v>1.39072773202079</v>
      </c>
      <c r="F1007" s="96">
        <v>13.65</v>
      </c>
      <c r="G1007" s="107">
        <v>1</v>
      </c>
    </row>
    <row r="1008" spans="1:7" s="89" customFormat="1" ht="14.4" customHeight="1">
      <c r="A1008" s="93" t="s">
        <v>1033</v>
      </c>
      <c r="B1008" s="159" t="s">
        <v>1740</v>
      </c>
      <c r="C1008" s="160" t="s">
        <v>976</v>
      </c>
      <c r="D1008" s="160" t="s">
        <v>976</v>
      </c>
      <c r="E1008" s="161">
        <v>2.5240192932292747</v>
      </c>
      <c r="F1008" s="162">
        <v>22.23</v>
      </c>
      <c r="G1008" s="108">
        <v>1</v>
      </c>
    </row>
    <row r="1009" spans="1:7" s="89" customFormat="1" ht="14.4" customHeight="1">
      <c r="A1009" s="156" t="s">
        <v>1034</v>
      </c>
      <c r="B1009" s="7" t="s">
        <v>1740</v>
      </c>
      <c r="C1009" s="163" t="s">
        <v>976</v>
      </c>
      <c r="D1009" s="163" t="s">
        <v>976</v>
      </c>
      <c r="E1009" s="164">
        <v>4.0625627538222169</v>
      </c>
      <c r="F1009" s="165">
        <v>31.49</v>
      </c>
      <c r="G1009" s="109">
        <v>1</v>
      </c>
    </row>
    <row r="1010" spans="1:7" s="89" customFormat="1" ht="14.4" customHeight="1">
      <c r="A1010" s="94" t="s">
        <v>1035</v>
      </c>
      <c r="B1010" s="95" t="s">
        <v>1740</v>
      </c>
      <c r="C1010" s="100" t="s">
        <v>976</v>
      </c>
      <c r="D1010" s="100" t="s">
        <v>976</v>
      </c>
      <c r="E1010" s="141">
        <v>6.2300641147756082</v>
      </c>
      <c r="F1010" s="97"/>
      <c r="G1010" s="110">
        <v>1</v>
      </c>
    </row>
    <row r="1011" spans="1:7" s="89" customFormat="1" ht="14.4" customHeight="1">
      <c r="A1011" s="92" t="s">
        <v>1036</v>
      </c>
      <c r="B1011" s="5" t="s">
        <v>1741</v>
      </c>
      <c r="C1011" s="99" t="s">
        <v>976</v>
      </c>
      <c r="D1011" s="99" t="s">
        <v>976</v>
      </c>
      <c r="E1011" s="140">
        <v>0.86868957901766142</v>
      </c>
      <c r="F1011" s="96">
        <v>10.81</v>
      </c>
      <c r="G1011" s="107">
        <v>1</v>
      </c>
    </row>
    <row r="1012" spans="1:7" s="89" customFormat="1" ht="14.4" customHeight="1">
      <c r="A1012" s="93" t="s">
        <v>1037</v>
      </c>
      <c r="B1012" s="159" t="s">
        <v>1741</v>
      </c>
      <c r="C1012" s="160" t="s">
        <v>976</v>
      </c>
      <c r="D1012" s="160" t="s">
        <v>976</v>
      </c>
      <c r="E1012" s="161">
        <v>2.110206299681741</v>
      </c>
      <c r="F1012" s="162">
        <v>19.079999999999998</v>
      </c>
      <c r="G1012" s="108">
        <v>1</v>
      </c>
    </row>
    <row r="1013" spans="1:7" s="89" customFormat="1" ht="14.4" customHeight="1">
      <c r="A1013" s="156" t="s">
        <v>1038</v>
      </c>
      <c r="B1013" s="7" t="s">
        <v>1741</v>
      </c>
      <c r="C1013" s="163" t="s">
        <v>976</v>
      </c>
      <c r="D1013" s="163" t="s">
        <v>976</v>
      </c>
      <c r="E1013" s="164">
        <v>3.8408065986232489</v>
      </c>
      <c r="F1013" s="165">
        <v>30.93</v>
      </c>
      <c r="G1013" s="109">
        <v>1</v>
      </c>
    </row>
    <row r="1014" spans="1:7" s="89" customFormat="1" ht="14.4" customHeight="1">
      <c r="A1014" s="94" t="s">
        <v>1039</v>
      </c>
      <c r="B1014" s="95" t="s">
        <v>1741</v>
      </c>
      <c r="C1014" s="100" t="s">
        <v>976</v>
      </c>
      <c r="D1014" s="100" t="s">
        <v>976</v>
      </c>
      <c r="E1014" s="141">
        <v>5.0065893819215983</v>
      </c>
      <c r="F1014" s="97">
        <v>39.630000000000003</v>
      </c>
      <c r="G1014" s="110">
        <v>1</v>
      </c>
    </row>
    <row r="1015" spans="1:7" s="89" customFormat="1" ht="14.4" customHeight="1">
      <c r="A1015" s="92" t="s">
        <v>1040</v>
      </c>
      <c r="B1015" s="5" t="s">
        <v>1742</v>
      </c>
      <c r="C1015" s="99" t="s">
        <v>976</v>
      </c>
      <c r="D1015" s="99" t="s">
        <v>976</v>
      </c>
      <c r="E1015" s="140">
        <v>0.39702627536097712</v>
      </c>
      <c r="F1015" s="96">
        <v>5.77</v>
      </c>
      <c r="G1015" s="107">
        <v>1</v>
      </c>
    </row>
    <row r="1016" spans="1:7" s="89" customFormat="1" ht="14.4" customHeight="1">
      <c r="A1016" s="93" t="s">
        <v>1041</v>
      </c>
      <c r="B1016" s="159" t="s">
        <v>1742</v>
      </c>
      <c r="C1016" s="160" t="s">
        <v>976</v>
      </c>
      <c r="D1016" s="160" t="s">
        <v>976</v>
      </c>
      <c r="E1016" s="161">
        <v>1.2858511704641471</v>
      </c>
      <c r="F1016" s="162">
        <v>13.42</v>
      </c>
      <c r="G1016" s="108">
        <v>1</v>
      </c>
    </row>
    <row r="1017" spans="1:7" s="89" customFormat="1" ht="14.4" customHeight="1">
      <c r="A1017" s="156" t="s">
        <v>1042</v>
      </c>
      <c r="B1017" s="7" t="s">
        <v>1742</v>
      </c>
      <c r="C1017" s="163" t="s">
        <v>976</v>
      </c>
      <c r="D1017" s="163" t="s">
        <v>976</v>
      </c>
      <c r="E1017" s="164">
        <v>3.0580226535658444</v>
      </c>
      <c r="F1017" s="165">
        <v>23.76</v>
      </c>
      <c r="G1017" s="109">
        <v>1</v>
      </c>
    </row>
    <row r="1018" spans="1:7" s="89" customFormat="1" ht="14.4" customHeight="1">
      <c r="A1018" s="94" t="s">
        <v>1043</v>
      </c>
      <c r="B1018" s="95" t="s">
        <v>1742</v>
      </c>
      <c r="C1018" s="100" t="s">
        <v>976</v>
      </c>
      <c r="D1018" s="100" t="s">
        <v>976</v>
      </c>
      <c r="E1018" s="141">
        <v>5.2095823521656701</v>
      </c>
      <c r="F1018" s="97">
        <v>31.61</v>
      </c>
      <c r="G1018" s="110">
        <v>1</v>
      </c>
    </row>
    <row r="1019" spans="1:7" s="89" customFormat="1" ht="14.4" customHeight="1">
      <c r="A1019" s="92" t="s">
        <v>1044</v>
      </c>
      <c r="B1019" s="5" t="s">
        <v>1743</v>
      </c>
      <c r="C1019" s="99" t="s">
        <v>976</v>
      </c>
      <c r="D1019" s="99" t="s">
        <v>976</v>
      </c>
      <c r="E1019" s="140">
        <v>1.4117733381974538</v>
      </c>
      <c r="F1019" s="96">
        <v>11.75</v>
      </c>
      <c r="G1019" s="107">
        <v>1</v>
      </c>
    </row>
    <row r="1020" spans="1:7" s="89" customFormat="1" ht="14.4" customHeight="1">
      <c r="A1020" s="93" t="s">
        <v>1045</v>
      </c>
      <c r="B1020" s="159" t="s">
        <v>1743</v>
      </c>
      <c r="C1020" s="160" t="s">
        <v>976</v>
      </c>
      <c r="D1020" s="160" t="s">
        <v>976</v>
      </c>
      <c r="E1020" s="161">
        <v>2.1115948079371569</v>
      </c>
      <c r="F1020" s="162">
        <v>16.78</v>
      </c>
      <c r="G1020" s="108">
        <v>1</v>
      </c>
    </row>
    <row r="1021" spans="1:7" s="89" customFormat="1" ht="14.4" customHeight="1">
      <c r="A1021" s="156" t="s">
        <v>1046</v>
      </c>
      <c r="B1021" s="7" t="s">
        <v>1743</v>
      </c>
      <c r="C1021" s="163" t="s">
        <v>976</v>
      </c>
      <c r="D1021" s="163" t="s">
        <v>976</v>
      </c>
      <c r="E1021" s="164">
        <v>2.3946599480999113</v>
      </c>
      <c r="F1021" s="165">
        <v>19.329999999999998</v>
      </c>
      <c r="G1021" s="109">
        <v>1</v>
      </c>
    </row>
    <row r="1022" spans="1:7" s="89" customFormat="1" ht="14.4" customHeight="1">
      <c r="A1022" s="94" t="s">
        <v>1047</v>
      </c>
      <c r="B1022" s="95" t="s">
        <v>1743</v>
      </c>
      <c r="C1022" s="100" t="s">
        <v>976</v>
      </c>
      <c r="D1022" s="100" t="s">
        <v>976</v>
      </c>
      <c r="E1022" s="141">
        <v>4.1119406632657531</v>
      </c>
      <c r="F1022" s="97">
        <v>25.7</v>
      </c>
      <c r="G1022" s="110">
        <v>1</v>
      </c>
    </row>
    <row r="1023" spans="1:7" s="89" customFormat="1" ht="14.4" customHeight="1">
      <c r="A1023" s="92" t="s">
        <v>1048</v>
      </c>
      <c r="B1023" s="5" t="s">
        <v>1744</v>
      </c>
      <c r="C1023" s="99" t="s">
        <v>976</v>
      </c>
      <c r="D1023" s="99" t="s">
        <v>976</v>
      </c>
      <c r="E1023" s="140">
        <v>0.87192402781907152</v>
      </c>
      <c r="F1023" s="96">
        <v>9.5500000000000007</v>
      </c>
      <c r="G1023" s="107">
        <v>1</v>
      </c>
    </row>
    <row r="1024" spans="1:7" s="89" customFormat="1" ht="14.4" customHeight="1">
      <c r="A1024" s="93" t="s">
        <v>1049</v>
      </c>
      <c r="B1024" s="159" t="s">
        <v>1744</v>
      </c>
      <c r="C1024" s="160" t="s">
        <v>976</v>
      </c>
      <c r="D1024" s="160" t="s">
        <v>976</v>
      </c>
      <c r="E1024" s="161">
        <v>1.4143313744887147</v>
      </c>
      <c r="F1024" s="162">
        <v>13.29</v>
      </c>
      <c r="G1024" s="108">
        <v>1</v>
      </c>
    </row>
    <row r="1025" spans="1:7" s="89" customFormat="1" ht="14.4" customHeight="1">
      <c r="A1025" s="156" t="s">
        <v>1050</v>
      </c>
      <c r="B1025" s="7" t="s">
        <v>1744</v>
      </c>
      <c r="C1025" s="163" t="s">
        <v>976</v>
      </c>
      <c r="D1025" s="163" t="s">
        <v>976</v>
      </c>
      <c r="E1025" s="164">
        <v>3.1119310844950054</v>
      </c>
      <c r="F1025" s="165">
        <v>23.61</v>
      </c>
      <c r="G1025" s="109">
        <v>1</v>
      </c>
    </row>
    <row r="1026" spans="1:7" s="89" customFormat="1" ht="14.4" customHeight="1">
      <c r="A1026" s="94" t="s">
        <v>1051</v>
      </c>
      <c r="B1026" s="95" t="s">
        <v>1744</v>
      </c>
      <c r="C1026" s="100" t="s">
        <v>976</v>
      </c>
      <c r="D1026" s="100" t="s">
        <v>976</v>
      </c>
      <c r="E1026" s="141">
        <v>3.7737398928025758</v>
      </c>
      <c r="F1026" s="97"/>
      <c r="G1026" s="110">
        <v>1</v>
      </c>
    </row>
    <row r="1027" spans="1:7" s="89" customFormat="1" ht="14.4" customHeight="1">
      <c r="A1027" s="92" t="s">
        <v>1052</v>
      </c>
      <c r="B1027" s="5" t="s">
        <v>1745</v>
      </c>
      <c r="C1027" s="99" t="s">
        <v>976</v>
      </c>
      <c r="D1027" s="99" t="s">
        <v>976</v>
      </c>
      <c r="E1027" s="140">
        <v>1.007528289308625</v>
      </c>
      <c r="F1027" s="96">
        <v>10.83</v>
      </c>
      <c r="G1027" s="107">
        <v>1</v>
      </c>
    </row>
    <row r="1028" spans="1:7" s="89" customFormat="1" ht="14.4" customHeight="1">
      <c r="A1028" s="93" t="s">
        <v>1053</v>
      </c>
      <c r="B1028" s="159" t="s">
        <v>1745</v>
      </c>
      <c r="C1028" s="160" t="s">
        <v>976</v>
      </c>
      <c r="D1028" s="160" t="s">
        <v>976</v>
      </c>
      <c r="E1028" s="161">
        <v>1.3700145716938497</v>
      </c>
      <c r="F1028" s="162">
        <v>14.09</v>
      </c>
      <c r="G1028" s="108">
        <v>1</v>
      </c>
    </row>
    <row r="1029" spans="1:7" s="89" customFormat="1" ht="14.4" customHeight="1">
      <c r="A1029" s="156" t="s">
        <v>1054</v>
      </c>
      <c r="B1029" s="7" t="s">
        <v>1745</v>
      </c>
      <c r="C1029" s="163" t="s">
        <v>976</v>
      </c>
      <c r="D1029" s="163" t="s">
        <v>976</v>
      </c>
      <c r="E1029" s="164">
        <v>2.477664685523965</v>
      </c>
      <c r="F1029" s="165">
        <v>21.17</v>
      </c>
      <c r="G1029" s="109">
        <v>1</v>
      </c>
    </row>
    <row r="1030" spans="1:7" s="89" customFormat="1" ht="14.4" customHeight="1">
      <c r="A1030" s="94" t="s">
        <v>1055</v>
      </c>
      <c r="B1030" s="95" t="s">
        <v>1745</v>
      </c>
      <c r="C1030" s="100" t="s">
        <v>976</v>
      </c>
      <c r="D1030" s="100" t="s">
        <v>976</v>
      </c>
      <c r="E1030" s="141">
        <v>3.4765205220861217</v>
      </c>
      <c r="F1030" s="97">
        <v>27.18</v>
      </c>
      <c r="G1030" s="110">
        <v>1</v>
      </c>
    </row>
    <row r="1031" spans="1:7" s="89" customFormat="1" ht="14.4" customHeight="1">
      <c r="A1031" s="92" t="s">
        <v>1056</v>
      </c>
      <c r="B1031" s="5" t="s">
        <v>1746</v>
      </c>
      <c r="C1031" s="99" t="s">
        <v>1862</v>
      </c>
      <c r="D1031" s="99" t="s">
        <v>1862</v>
      </c>
      <c r="E1031" s="140">
        <v>0.1524651562219132</v>
      </c>
      <c r="F1031" s="96">
        <v>2.6</v>
      </c>
      <c r="G1031" s="107">
        <v>2.1</v>
      </c>
    </row>
    <row r="1032" spans="1:7" s="89" customFormat="1" ht="14.4" customHeight="1">
      <c r="A1032" s="93" t="s">
        <v>1057</v>
      </c>
      <c r="B1032" s="159" t="s">
        <v>1746</v>
      </c>
      <c r="C1032" s="160" t="s">
        <v>1862</v>
      </c>
      <c r="D1032" s="160" t="s">
        <v>1862</v>
      </c>
      <c r="E1032" s="161">
        <v>0.17793191199416694</v>
      </c>
      <c r="F1032" s="162">
        <v>3.03</v>
      </c>
      <c r="G1032" s="108">
        <v>2.1</v>
      </c>
    </row>
    <row r="1033" spans="1:7" s="89" customFormat="1" ht="14.4" customHeight="1">
      <c r="A1033" s="156" t="s">
        <v>1058</v>
      </c>
      <c r="B1033" s="7" t="s">
        <v>1746</v>
      </c>
      <c r="C1033" s="163" t="s">
        <v>1862</v>
      </c>
      <c r="D1033" s="163" t="s">
        <v>1862</v>
      </c>
      <c r="E1033" s="164">
        <v>0.42122074690004002</v>
      </c>
      <c r="F1033" s="165">
        <v>5.93</v>
      </c>
      <c r="G1033" s="109">
        <v>2.1</v>
      </c>
    </row>
    <row r="1034" spans="1:7" s="89" customFormat="1" ht="14.4" customHeight="1">
      <c r="A1034" s="94" t="s">
        <v>1059</v>
      </c>
      <c r="B1034" s="95" t="s">
        <v>1746</v>
      </c>
      <c r="C1034" s="100" t="s">
        <v>1862</v>
      </c>
      <c r="D1034" s="100" t="s">
        <v>1862</v>
      </c>
      <c r="E1034" s="141">
        <v>2.3205328066743438</v>
      </c>
      <c r="F1034" s="97"/>
      <c r="G1034" s="110">
        <v>2.1</v>
      </c>
    </row>
    <row r="1035" spans="1:7" s="89" customFormat="1" ht="14.4" customHeight="1">
      <c r="A1035" s="92" t="s">
        <v>1060</v>
      </c>
      <c r="B1035" s="5" t="s">
        <v>1747</v>
      </c>
      <c r="C1035" s="99" t="s">
        <v>976</v>
      </c>
      <c r="D1035" s="99" t="s">
        <v>976</v>
      </c>
      <c r="E1035" s="140">
        <v>2.1480874048696519</v>
      </c>
      <c r="F1035" s="96"/>
      <c r="G1035" s="107">
        <v>1</v>
      </c>
    </row>
    <row r="1036" spans="1:7" s="89" customFormat="1" ht="14.4" customHeight="1">
      <c r="A1036" s="93" t="s">
        <v>1061</v>
      </c>
      <c r="B1036" s="159" t="s">
        <v>1747</v>
      </c>
      <c r="C1036" s="160" t="s">
        <v>976</v>
      </c>
      <c r="D1036" s="160" t="s">
        <v>976</v>
      </c>
      <c r="E1036" s="161">
        <v>5.4150178004097311</v>
      </c>
      <c r="F1036" s="162">
        <v>15.36</v>
      </c>
      <c r="G1036" s="108">
        <v>1</v>
      </c>
    </row>
    <row r="1037" spans="1:7" s="89" customFormat="1" ht="14.4" customHeight="1">
      <c r="A1037" s="156" t="s">
        <v>1062</v>
      </c>
      <c r="B1037" s="7" t="s">
        <v>1747</v>
      </c>
      <c r="C1037" s="163" t="s">
        <v>976</v>
      </c>
      <c r="D1037" s="163" t="s">
        <v>976</v>
      </c>
      <c r="E1037" s="164">
        <v>8.534796813380126</v>
      </c>
      <c r="F1037" s="165">
        <v>19.95</v>
      </c>
      <c r="G1037" s="109">
        <v>1</v>
      </c>
    </row>
    <row r="1038" spans="1:7" s="89" customFormat="1" ht="14.4" customHeight="1">
      <c r="A1038" s="94" t="s">
        <v>1063</v>
      </c>
      <c r="B1038" s="95" t="s">
        <v>1747</v>
      </c>
      <c r="C1038" s="100" t="s">
        <v>976</v>
      </c>
      <c r="D1038" s="100" t="s">
        <v>976</v>
      </c>
      <c r="E1038" s="141">
        <v>17.663868025130324</v>
      </c>
      <c r="F1038" s="97">
        <v>50.66</v>
      </c>
      <c r="G1038" s="110">
        <v>1</v>
      </c>
    </row>
    <row r="1039" spans="1:7" s="89" customFormat="1" ht="14.4" customHeight="1">
      <c r="A1039" s="92" t="s">
        <v>1064</v>
      </c>
      <c r="B1039" s="5" t="s">
        <v>1748</v>
      </c>
      <c r="C1039" s="99" t="s">
        <v>976</v>
      </c>
      <c r="D1039" s="99" t="s">
        <v>976</v>
      </c>
      <c r="E1039" s="140">
        <v>0.44466212889634971</v>
      </c>
      <c r="F1039" s="96">
        <v>5.32</v>
      </c>
      <c r="G1039" s="107">
        <v>1</v>
      </c>
    </row>
    <row r="1040" spans="1:7" s="89" customFormat="1" ht="14.4" customHeight="1">
      <c r="A1040" s="93" t="s">
        <v>1065</v>
      </c>
      <c r="B1040" s="159" t="s">
        <v>1748</v>
      </c>
      <c r="C1040" s="160" t="s">
        <v>976</v>
      </c>
      <c r="D1040" s="160" t="s">
        <v>976</v>
      </c>
      <c r="E1040" s="161">
        <v>3.4434455227138545</v>
      </c>
      <c r="F1040" s="162">
        <v>15.99</v>
      </c>
      <c r="G1040" s="108">
        <v>1</v>
      </c>
    </row>
    <row r="1041" spans="1:7" s="89" customFormat="1" ht="14.4" customHeight="1">
      <c r="A1041" s="156" t="s">
        <v>1066</v>
      </c>
      <c r="B1041" s="7" t="s">
        <v>1748</v>
      </c>
      <c r="C1041" s="163" t="s">
        <v>976</v>
      </c>
      <c r="D1041" s="163" t="s">
        <v>976</v>
      </c>
      <c r="E1041" s="164">
        <v>5.6146150898709397</v>
      </c>
      <c r="F1041" s="165">
        <v>27.48</v>
      </c>
      <c r="G1041" s="109">
        <v>1</v>
      </c>
    </row>
    <row r="1042" spans="1:7" s="89" customFormat="1" ht="14.4" customHeight="1">
      <c r="A1042" s="94" t="s">
        <v>1067</v>
      </c>
      <c r="B1042" s="95" t="s">
        <v>1748</v>
      </c>
      <c r="C1042" s="100" t="s">
        <v>976</v>
      </c>
      <c r="D1042" s="100" t="s">
        <v>976</v>
      </c>
      <c r="E1042" s="141">
        <v>14.620371927932863</v>
      </c>
      <c r="F1042" s="97">
        <v>69.63</v>
      </c>
      <c r="G1042" s="110">
        <v>1</v>
      </c>
    </row>
    <row r="1043" spans="1:7" s="89" customFormat="1" ht="14.4" customHeight="1">
      <c r="A1043" s="92" t="s">
        <v>1068</v>
      </c>
      <c r="B1043" s="5" t="s">
        <v>1749</v>
      </c>
      <c r="C1043" s="99" t="s">
        <v>976</v>
      </c>
      <c r="D1043" s="99" t="s">
        <v>976</v>
      </c>
      <c r="E1043" s="140">
        <v>0.18152451366393951</v>
      </c>
      <c r="F1043" s="96">
        <v>2.5299999999999998</v>
      </c>
      <c r="G1043" s="107">
        <v>1</v>
      </c>
    </row>
    <row r="1044" spans="1:7" s="89" customFormat="1" ht="14.4" customHeight="1">
      <c r="A1044" s="93" t="s">
        <v>1069</v>
      </c>
      <c r="B1044" s="159" t="s">
        <v>1749</v>
      </c>
      <c r="C1044" s="160" t="s">
        <v>976</v>
      </c>
      <c r="D1044" s="160" t="s">
        <v>976</v>
      </c>
      <c r="E1044" s="161">
        <v>0.51587598970516491</v>
      </c>
      <c r="F1044" s="162">
        <v>5.83</v>
      </c>
      <c r="G1044" s="108">
        <v>1</v>
      </c>
    </row>
    <row r="1045" spans="1:7" s="89" customFormat="1" ht="14.4" customHeight="1">
      <c r="A1045" s="156" t="s">
        <v>1070</v>
      </c>
      <c r="B1045" s="7" t="s">
        <v>1749</v>
      </c>
      <c r="C1045" s="163" t="s">
        <v>976</v>
      </c>
      <c r="D1045" s="163" t="s">
        <v>976</v>
      </c>
      <c r="E1045" s="164">
        <v>1.8310023482311557</v>
      </c>
      <c r="F1045" s="165">
        <v>15.04</v>
      </c>
      <c r="G1045" s="109">
        <v>1</v>
      </c>
    </row>
    <row r="1046" spans="1:7" s="89" customFormat="1" ht="14.4" customHeight="1">
      <c r="A1046" s="94" t="s">
        <v>1071</v>
      </c>
      <c r="B1046" s="95" t="s">
        <v>1749</v>
      </c>
      <c r="C1046" s="100" t="s">
        <v>976</v>
      </c>
      <c r="D1046" s="100" t="s">
        <v>976</v>
      </c>
      <c r="E1046" s="141">
        <v>4.7349787023335335</v>
      </c>
      <c r="F1046" s="97">
        <v>25.53</v>
      </c>
      <c r="G1046" s="110">
        <v>1</v>
      </c>
    </row>
    <row r="1047" spans="1:7" s="89" customFormat="1" ht="14.4" customHeight="1">
      <c r="A1047" s="92" t="s">
        <v>1072</v>
      </c>
      <c r="B1047" s="5" t="s">
        <v>1750</v>
      </c>
      <c r="C1047" s="99" t="s">
        <v>976</v>
      </c>
      <c r="D1047" s="99" t="s">
        <v>976</v>
      </c>
      <c r="E1047" s="140">
        <v>0.53886395367640039</v>
      </c>
      <c r="F1047" s="96">
        <v>4.62</v>
      </c>
      <c r="G1047" s="107">
        <v>1</v>
      </c>
    </row>
    <row r="1048" spans="1:7" s="89" customFormat="1" ht="14.4" customHeight="1">
      <c r="A1048" s="93" t="s">
        <v>1073</v>
      </c>
      <c r="B1048" s="159" t="s">
        <v>1750</v>
      </c>
      <c r="C1048" s="160" t="s">
        <v>976</v>
      </c>
      <c r="D1048" s="160" t="s">
        <v>976</v>
      </c>
      <c r="E1048" s="161">
        <v>1.1054384803230568</v>
      </c>
      <c r="F1048" s="162">
        <v>8.52</v>
      </c>
      <c r="G1048" s="108">
        <v>1</v>
      </c>
    </row>
    <row r="1049" spans="1:7" s="89" customFormat="1" ht="14.4" customHeight="1">
      <c r="A1049" s="156" t="s">
        <v>1074</v>
      </c>
      <c r="B1049" s="7" t="s">
        <v>1750</v>
      </c>
      <c r="C1049" s="163" t="s">
        <v>976</v>
      </c>
      <c r="D1049" s="163" t="s">
        <v>976</v>
      </c>
      <c r="E1049" s="164">
        <v>1.2481948381871864</v>
      </c>
      <c r="F1049" s="165">
        <v>9.6</v>
      </c>
      <c r="G1049" s="109">
        <v>1</v>
      </c>
    </row>
    <row r="1050" spans="1:7" s="89" customFormat="1" ht="14.4" customHeight="1">
      <c r="A1050" s="94" t="s">
        <v>1075</v>
      </c>
      <c r="B1050" s="95" t="s">
        <v>1750</v>
      </c>
      <c r="C1050" s="100" t="s">
        <v>976</v>
      </c>
      <c r="D1050" s="100" t="s">
        <v>976</v>
      </c>
      <c r="E1050" s="141">
        <v>3.629034602154928</v>
      </c>
      <c r="F1050" s="97">
        <v>17.63</v>
      </c>
      <c r="G1050" s="110">
        <v>1</v>
      </c>
    </row>
    <row r="1051" spans="1:7" s="89" customFormat="1" ht="14.4" customHeight="1">
      <c r="A1051" s="92" t="s">
        <v>1076</v>
      </c>
      <c r="B1051" s="5" t="s">
        <v>1751</v>
      </c>
      <c r="C1051" s="99" t="s">
        <v>976</v>
      </c>
      <c r="D1051" s="99" t="s">
        <v>976</v>
      </c>
      <c r="E1051" s="140">
        <v>0.48022272594258425</v>
      </c>
      <c r="F1051" s="96">
        <v>5.15</v>
      </c>
      <c r="G1051" s="107">
        <v>1</v>
      </c>
    </row>
    <row r="1052" spans="1:7" s="89" customFormat="1" ht="14.4" customHeight="1">
      <c r="A1052" s="93" t="s">
        <v>1077</v>
      </c>
      <c r="B1052" s="159" t="s">
        <v>1751</v>
      </c>
      <c r="C1052" s="160" t="s">
        <v>976</v>
      </c>
      <c r="D1052" s="160" t="s">
        <v>976</v>
      </c>
      <c r="E1052" s="161">
        <v>0.89936907967666757</v>
      </c>
      <c r="F1052" s="162">
        <v>8.24</v>
      </c>
      <c r="G1052" s="108">
        <v>1</v>
      </c>
    </row>
    <row r="1053" spans="1:7" s="89" customFormat="1" ht="14.4" customHeight="1">
      <c r="A1053" s="156" t="s">
        <v>1078</v>
      </c>
      <c r="B1053" s="7" t="s">
        <v>1751</v>
      </c>
      <c r="C1053" s="163" t="s">
        <v>976</v>
      </c>
      <c r="D1053" s="163" t="s">
        <v>976</v>
      </c>
      <c r="E1053" s="164">
        <v>1.8592543599309503</v>
      </c>
      <c r="F1053" s="165">
        <v>14.05</v>
      </c>
      <c r="G1053" s="109">
        <v>1</v>
      </c>
    </row>
    <row r="1054" spans="1:7" s="89" customFormat="1" ht="14.4" customHeight="1">
      <c r="A1054" s="94" t="s">
        <v>1079</v>
      </c>
      <c r="B1054" s="95" t="s">
        <v>1751</v>
      </c>
      <c r="C1054" s="100" t="s">
        <v>976</v>
      </c>
      <c r="D1054" s="100" t="s">
        <v>976</v>
      </c>
      <c r="E1054" s="141">
        <v>3.0043256787111474</v>
      </c>
      <c r="F1054" s="97">
        <v>17.350000000000001</v>
      </c>
      <c r="G1054" s="110">
        <v>1</v>
      </c>
    </row>
    <row r="1055" spans="1:7" s="89" customFormat="1" ht="14.4" customHeight="1">
      <c r="A1055" s="92" t="s">
        <v>1080</v>
      </c>
      <c r="B1055" s="5" t="s">
        <v>1752</v>
      </c>
      <c r="C1055" s="99" t="s">
        <v>976</v>
      </c>
      <c r="D1055" s="99" t="s">
        <v>976</v>
      </c>
      <c r="E1055" s="140">
        <v>0.33583959392581625</v>
      </c>
      <c r="F1055" s="96">
        <v>4.74</v>
      </c>
      <c r="G1055" s="107">
        <v>1</v>
      </c>
    </row>
    <row r="1056" spans="1:7" s="89" customFormat="1" ht="14.4" customHeight="1">
      <c r="A1056" s="93" t="s">
        <v>1081</v>
      </c>
      <c r="B1056" s="159" t="s">
        <v>1752</v>
      </c>
      <c r="C1056" s="160" t="s">
        <v>976</v>
      </c>
      <c r="D1056" s="160" t="s">
        <v>976</v>
      </c>
      <c r="E1056" s="161">
        <v>0.45930198296851638</v>
      </c>
      <c r="F1056" s="162">
        <v>5.89</v>
      </c>
      <c r="G1056" s="108">
        <v>1</v>
      </c>
    </row>
    <row r="1057" spans="1:7" s="89" customFormat="1" ht="14.4" customHeight="1">
      <c r="A1057" s="156" t="s">
        <v>1082</v>
      </c>
      <c r="B1057" s="7" t="s">
        <v>1752</v>
      </c>
      <c r="C1057" s="163" t="s">
        <v>976</v>
      </c>
      <c r="D1057" s="163" t="s">
        <v>976</v>
      </c>
      <c r="E1057" s="164">
        <v>1.5040953426733714</v>
      </c>
      <c r="F1057" s="165">
        <v>13.73</v>
      </c>
      <c r="G1057" s="109">
        <v>1</v>
      </c>
    </row>
    <row r="1058" spans="1:7" s="89" customFormat="1" ht="14.4" customHeight="1">
      <c r="A1058" s="94" t="s">
        <v>1083</v>
      </c>
      <c r="B1058" s="95" t="s">
        <v>1752</v>
      </c>
      <c r="C1058" s="100" t="s">
        <v>976</v>
      </c>
      <c r="D1058" s="100" t="s">
        <v>976</v>
      </c>
      <c r="E1058" s="141">
        <v>2.2211286758595024</v>
      </c>
      <c r="F1058" s="97">
        <v>16.27</v>
      </c>
      <c r="G1058" s="110">
        <v>1</v>
      </c>
    </row>
    <row r="1059" spans="1:7" s="89" customFormat="1" ht="14.4" customHeight="1">
      <c r="A1059" s="92" t="s">
        <v>1084</v>
      </c>
      <c r="B1059" s="5" t="s">
        <v>1753</v>
      </c>
      <c r="C1059" s="99" t="s">
        <v>1862</v>
      </c>
      <c r="D1059" s="99" t="s">
        <v>1862</v>
      </c>
      <c r="E1059" s="140">
        <v>0.106082565364679</v>
      </c>
      <c r="F1059" s="96">
        <v>1.96</v>
      </c>
      <c r="G1059" s="107">
        <v>2.1</v>
      </c>
    </row>
    <row r="1060" spans="1:7" s="89" customFormat="1" ht="14.4" customHeight="1">
      <c r="A1060" s="93" t="s">
        <v>1085</v>
      </c>
      <c r="B1060" s="159" t="s">
        <v>1753</v>
      </c>
      <c r="C1060" s="160" t="s">
        <v>1862</v>
      </c>
      <c r="D1060" s="160" t="s">
        <v>1862</v>
      </c>
      <c r="E1060" s="161">
        <v>0.14040598337140126</v>
      </c>
      <c r="F1060" s="162">
        <v>2.2799999999999998</v>
      </c>
      <c r="G1060" s="108">
        <v>2.1</v>
      </c>
    </row>
    <row r="1061" spans="1:7" s="89" customFormat="1" ht="14.4" customHeight="1">
      <c r="A1061" s="156" t="s">
        <v>1086</v>
      </c>
      <c r="B1061" s="7" t="s">
        <v>1753</v>
      </c>
      <c r="C1061" s="163" t="s">
        <v>1862</v>
      </c>
      <c r="D1061" s="163" t="s">
        <v>1862</v>
      </c>
      <c r="E1061" s="164">
        <v>0.2536973144008261</v>
      </c>
      <c r="F1061" s="165">
        <v>3.27</v>
      </c>
      <c r="G1061" s="109">
        <v>2.1</v>
      </c>
    </row>
    <row r="1062" spans="1:7" s="89" customFormat="1" ht="14.4" customHeight="1">
      <c r="A1062" s="94" t="s">
        <v>1087</v>
      </c>
      <c r="B1062" s="95" t="s">
        <v>1753</v>
      </c>
      <c r="C1062" s="100" t="s">
        <v>1862</v>
      </c>
      <c r="D1062" s="100" t="s">
        <v>1862</v>
      </c>
      <c r="E1062" s="141">
        <v>1.9147695164607437</v>
      </c>
      <c r="F1062" s="97">
        <v>11.92</v>
      </c>
      <c r="G1062" s="110">
        <v>2.1</v>
      </c>
    </row>
    <row r="1063" spans="1:7" s="89" customFormat="1" ht="14.4" customHeight="1">
      <c r="A1063" s="92" t="s">
        <v>1088</v>
      </c>
      <c r="B1063" s="5" t="s">
        <v>1754</v>
      </c>
      <c r="C1063" s="99" t="s">
        <v>1857</v>
      </c>
      <c r="D1063" s="99" t="s">
        <v>1858</v>
      </c>
      <c r="E1063" s="140">
        <v>1.3367759288461216</v>
      </c>
      <c r="F1063" s="96">
        <v>2.87</v>
      </c>
      <c r="G1063" s="107">
        <v>1</v>
      </c>
    </row>
    <row r="1064" spans="1:7" s="89" customFormat="1" ht="14.4" customHeight="1">
      <c r="A1064" s="93" t="s">
        <v>1089</v>
      </c>
      <c r="B1064" s="159" t="s">
        <v>1754</v>
      </c>
      <c r="C1064" s="160" t="s">
        <v>1857</v>
      </c>
      <c r="D1064" s="160" t="s">
        <v>1858</v>
      </c>
      <c r="E1064" s="161">
        <v>1.7691246816752426</v>
      </c>
      <c r="F1064" s="162">
        <v>4.58</v>
      </c>
      <c r="G1064" s="108">
        <v>1</v>
      </c>
    </row>
    <row r="1065" spans="1:7" s="89" customFormat="1" ht="14.4" customHeight="1">
      <c r="A1065" s="156" t="s">
        <v>1090</v>
      </c>
      <c r="B1065" s="7" t="s">
        <v>1754</v>
      </c>
      <c r="C1065" s="163" t="s">
        <v>1857</v>
      </c>
      <c r="D1065" s="163" t="s">
        <v>1858</v>
      </c>
      <c r="E1065" s="164">
        <v>2.6069978667006541</v>
      </c>
      <c r="F1065" s="165">
        <v>7.26</v>
      </c>
      <c r="G1065" s="109">
        <v>1</v>
      </c>
    </row>
    <row r="1066" spans="1:7" s="89" customFormat="1" ht="14.4" customHeight="1">
      <c r="A1066" s="94" t="s">
        <v>1091</v>
      </c>
      <c r="B1066" s="95" t="s">
        <v>1754</v>
      </c>
      <c r="C1066" s="100" t="s">
        <v>1857</v>
      </c>
      <c r="D1066" s="100" t="s">
        <v>1858</v>
      </c>
      <c r="E1066" s="141">
        <v>4.2625925422701627</v>
      </c>
      <c r="F1066" s="97">
        <v>11.77</v>
      </c>
      <c r="G1066" s="110">
        <v>1</v>
      </c>
    </row>
    <row r="1067" spans="1:7" s="89" customFormat="1" ht="14.4" customHeight="1">
      <c r="A1067" s="92" t="s">
        <v>1092</v>
      </c>
      <c r="B1067" s="5" t="s">
        <v>1755</v>
      </c>
      <c r="C1067" s="99" t="s">
        <v>1857</v>
      </c>
      <c r="D1067" s="99" t="s">
        <v>1858</v>
      </c>
      <c r="E1067" s="140">
        <v>1.0328159561852912</v>
      </c>
      <c r="F1067" s="96">
        <v>2.85</v>
      </c>
      <c r="G1067" s="107">
        <v>1</v>
      </c>
    </row>
    <row r="1068" spans="1:7" s="89" customFormat="1" ht="14.4" customHeight="1">
      <c r="A1068" s="93" t="s">
        <v>1093</v>
      </c>
      <c r="B1068" s="159" t="s">
        <v>1755</v>
      </c>
      <c r="C1068" s="160" t="s">
        <v>1857</v>
      </c>
      <c r="D1068" s="160" t="s">
        <v>1858</v>
      </c>
      <c r="E1068" s="161">
        <v>1.5118791280024415</v>
      </c>
      <c r="F1068" s="162">
        <v>3.63</v>
      </c>
      <c r="G1068" s="108">
        <v>1</v>
      </c>
    </row>
    <row r="1069" spans="1:7" s="89" customFormat="1" ht="14.4" customHeight="1">
      <c r="A1069" s="156" t="s">
        <v>1094</v>
      </c>
      <c r="B1069" s="7" t="s">
        <v>1755</v>
      </c>
      <c r="C1069" s="163" t="s">
        <v>1857</v>
      </c>
      <c r="D1069" s="163" t="s">
        <v>1858</v>
      </c>
      <c r="E1069" s="164">
        <v>2.0442085805102042</v>
      </c>
      <c r="F1069" s="165">
        <v>7.85</v>
      </c>
      <c r="G1069" s="109">
        <v>1</v>
      </c>
    </row>
    <row r="1070" spans="1:7" s="89" customFormat="1" ht="14.4" customHeight="1">
      <c r="A1070" s="94" t="s">
        <v>1095</v>
      </c>
      <c r="B1070" s="95" t="s">
        <v>1755</v>
      </c>
      <c r="C1070" s="100" t="s">
        <v>1857</v>
      </c>
      <c r="D1070" s="100" t="s">
        <v>1858</v>
      </c>
      <c r="E1070" s="141">
        <v>4.6970433491007819</v>
      </c>
      <c r="F1070" s="97">
        <v>17.79</v>
      </c>
      <c r="G1070" s="110">
        <v>1</v>
      </c>
    </row>
    <row r="1071" spans="1:7" s="89" customFormat="1" ht="14.4" customHeight="1">
      <c r="A1071" s="92" t="s">
        <v>1096</v>
      </c>
      <c r="B1071" s="5" t="s">
        <v>1756</v>
      </c>
      <c r="C1071" s="99" t="s">
        <v>1857</v>
      </c>
      <c r="D1071" s="99" t="s">
        <v>1858</v>
      </c>
      <c r="E1071" s="140">
        <v>0.59014377244078375</v>
      </c>
      <c r="F1071" s="96">
        <v>2.87</v>
      </c>
      <c r="G1071" s="107">
        <v>1</v>
      </c>
    </row>
    <row r="1072" spans="1:7" s="89" customFormat="1" ht="14.4" customHeight="1">
      <c r="A1072" s="93" t="s">
        <v>1097</v>
      </c>
      <c r="B1072" s="159" t="s">
        <v>1756</v>
      </c>
      <c r="C1072" s="160" t="s">
        <v>1857</v>
      </c>
      <c r="D1072" s="160" t="s">
        <v>1858</v>
      </c>
      <c r="E1072" s="161">
        <v>0.69352007857431941</v>
      </c>
      <c r="F1072" s="162">
        <v>3.65</v>
      </c>
      <c r="G1072" s="108">
        <v>1</v>
      </c>
    </row>
    <row r="1073" spans="1:7" s="89" customFormat="1" ht="14.4" customHeight="1">
      <c r="A1073" s="156" t="s">
        <v>1098</v>
      </c>
      <c r="B1073" s="7" t="s">
        <v>1756</v>
      </c>
      <c r="C1073" s="163" t="s">
        <v>1857</v>
      </c>
      <c r="D1073" s="163" t="s">
        <v>1858</v>
      </c>
      <c r="E1073" s="164">
        <v>1.0811338484260475</v>
      </c>
      <c r="F1073" s="165">
        <v>5.65</v>
      </c>
      <c r="G1073" s="109">
        <v>1</v>
      </c>
    </row>
    <row r="1074" spans="1:7" s="89" customFormat="1" ht="14.4" customHeight="1">
      <c r="A1074" s="94" t="s">
        <v>1099</v>
      </c>
      <c r="B1074" s="95" t="s">
        <v>1756</v>
      </c>
      <c r="C1074" s="100" t="s">
        <v>1857</v>
      </c>
      <c r="D1074" s="100" t="s">
        <v>1858</v>
      </c>
      <c r="E1074" s="141">
        <v>2.3588921293196141</v>
      </c>
      <c r="F1074" s="97">
        <v>11.44</v>
      </c>
      <c r="G1074" s="110">
        <v>1</v>
      </c>
    </row>
    <row r="1075" spans="1:7" s="89" customFormat="1" ht="14.4" customHeight="1">
      <c r="A1075" s="92" t="s">
        <v>1100</v>
      </c>
      <c r="B1075" s="5" t="s">
        <v>1757</v>
      </c>
      <c r="C1075" s="99" t="s">
        <v>1857</v>
      </c>
      <c r="D1075" s="99" t="s">
        <v>1858</v>
      </c>
      <c r="E1075" s="140">
        <v>0.67989399647892113</v>
      </c>
      <c r="F1075" s="96">
        <v>2.9</v>
      </c>
      <c r="G1075" s="107">
        <v>1</v>
      </c>
    </row>
    <row r="1076" spans="1:7" s="89" customFormat="1" ht="14.4" customHeight="1">
      <c r="A1076" s="93" t="s">
        <v>1101</v>
      </c>
      <c r="B1076" s="159" t="s">
        <v>1757</v>
      </c>
      <c r="C1076" s="160" t="s">
        <v>1857</v>
      </c>
      <c r="D1076" s="160" t="s">
        <v>1858</v>
      </c>
      <c r="E1076" s="161">
        <v>0.90554515662322843</v>
      </c>
      <c r="F1076" s="162">
        <v>3.75</v>
      </c>
      <c r="G1076" s="108">
        <v>1</v>
      </c>
    </row>
    <row r="1077" spans="1:7" s="89" customFormat="1" ht="14.4" customHeight="1">
      <c r="A1077" s="156" t="s">
        <v>1102</v>
      </c>
      <c r="B1077" s="7" t="s">
        <v>1757</v>
      </c>
      <c r="C1077" s="163" t="s">
        <v>1857</v>
      </c>
      <c r="D1077" s="163" t="s">
        <v>1858</v>
      </c>
      <c r="E1077" s="164">
        <v>1.1698417601328324</v>
      </c>
      <c r="F1077" s="165">
        <v>5.32</v>
      </c>
      <c r="G1077" s="109">
        <v>1</v>
      </c>
    </row>
    <row r="1078" spans="1:7" s="89" customFormat="1" ht="14.4" customHeight="1">
      <c r="A1078" s="94" t="s">
        <v>1103</v>
      </c>
      <c r="B1078" s="95" t="s">
        <v>1757</v>
      </c>
      <c r="C1078" s="100" t="s">
        <v>1857</v>
      </c>
      <c r="D1078" s="100" t="s">
        <v>1858</v>
      </c>
      <c r="E1078" s="141">
        <v>2.2283045275111726</v>
      </c>
      <c r="F1078" s="97">
        <v>9.8699999999999992</v>
      </c>
      <c r="G1078" s="110">
        <v>1</v>
      </c>
    </row>
    <row r="1079" spans="1:7" s="89" customFormat="1" ht="14.4" customHeight="1">
      <c r="A1079" s="92" t="s">
        <v>1104</v>
      </c>
      <c r="B1079" s="5" t="s">
        <v>1758</v>
      </c>
      <c r="C1079" s="99" t="s">
        <v>1857</v>
      </c>
      <c r="D1079" s="99" t="s">
        <v>1858</v>
      </c>
      <c r="E1079" s="140">
        <v>0.4866757046819396</v>
      </c>
      <c r="F1079" s="96">
        <v>3.7</v>
      </c>
      <c r="G1079" s="107">
        <v>1</v>
      </c>
    </row>
    <row r="1080" spans="1:7" s="89" customFormat="1" ht="14.4" customHeight="1">
      <c r="A1080" s="93" t="s">
        <v>1105</v>
      </c>
      <c r="B1080" s="159" t="s">
        <v>1758</v>
      </c>
      <c r="C1080" s="160" t="s">
        <v>1857</v>
      </c>
      <c r="D1080" s="160" t="s">
        <v>1858</v>
      </c>
      <c r="E1080" s="161">
        <v>0.66739919790132929</v>
      </c>
      <c r="F1080" s="162">
        <v>4.7699999999999996</v>
      </c>
      <c r="G1080" s="108">
        <v>1</v>
      </c>
    </row>
    <row r="1081" spans="1:7" s="89" customFormat="1" ht="14.4" customHeight="1">
      <c r="A1081" s="156" t="s">
        <v>1106</v>
      </c>
      <c r="B1081" s="7" t="s">
        <v>1758</v>
      </c>
      <c r="C1081" s="163" t="s">
        <v>1857</v>
      </c>
      <c r="D1081" s="163" t="s">
        <v>1858</v>
      </c>
      <c r="E1081" s="164">
        <v>0.94629972607391932</v>
      </c>
      <c r="F1081" s="165">
        <v>6.59</v>
      </c>
      <c r="G1081" s="109">
        <v>1</v>
      </c>
    </row>
    <row r="1082" spans="1:7" s="89" customFormat="1" ht="14.4" customHeight="1">
      <c r="A1082" s="94" t="s">
        <v>1107</v>
      </c>
      <c r="B1082" s="95" t="s">
        <v>1758</v>
      </c>
      <c r="C1082" s="100" t="s">
        <v>1857</v>
      </c>
      <c r="D1082" s="100" t="s">
        <v>1858</v>
      </c>
      <c r="E1082" s="141">
        <v>1.7792135346208555</v>
      </c>
      <c r="F1082" s="97">
        <v>9.4700000000000006</v>
      </c>
      <c r="G1082" s="110">
        <v>1</v>
      </c>
    </row>
    <row r="1083" spans="1:7" s="89" customFormat="1" ht="14.4" customHeight="1">
      <c r="A1083" s="92" t="s">
        <v>1108</v>
      </c>
      <c r="B1083" s="5" t="s">
        <v>1759</v>
      </c>
      <c r="C1083" s="99" t="s">
        <v>1857</v>
      </c>
      <c r="D1083" s="99" t="s">
        <v>1858</v>
      </c>
      <c r="E1083" s="140">
        <v>0.46593870652558061</v>
      </c>
      <c r="F1083" s="96">
        <v>2.1800000000000002</v>
      </c>
      <c r="G1083" s="107">
        <v>1</v>
      </c>
    </row>
    <row r="1084" spans="1:7" s="89" customFormat="1" ht="14.4" customHeight="1">
      <c r="A1084" s="93" t="s">
        <v>1109</v>
      </c>
      <c r="B1084" s="159" t="s">
        <v>1759</v>
      </c>
      <c r="C1084" s="160" t="s">
        <v>1857</v>
      </c>
      <c r="D1084" s="160" t="s">
        <v>1858</v>
      </c>
      <c r="E1084" s="161">
        <v>0.65902146632035463</v>
      </c>
      <c r="F1084" s="162">
        <v>3.01</v>
      </c>
      <c r="G1084" s="108">
        <v>1</v>
      </c>
    </row>
    <row r="1085" spans="1:7" s="89" customFormat="1" ht="14.4" customHeight="1">
      <c r="A1085" s="156" t="s">
        <v>1110</v>
      </c>
      <c r="B1085" s="7" t="s">
        <v>1759</v>
      </c>
      <c r="C1085" s="163" t="s">
        <v>1857</v>
      </c>
      <c r="D1085" s="163" t="s">
        <v>1858</v>
      </c>
      <c r="E1085" s="164">
        <v>0.9202541323859772</v>
      </c>
      <c r="F1085" s="165">
        <v>4.32</v>
      </c>
      <c r="G1085" s="109">
        <v>1</v>
      </c>
    </row>
    <row r="1086" spans="1:7" s="89" customFormat="1" ht="14.4" customHeight="1">
      <c r="A1086" s="94" t="s">
        <v>1111</v>
      </c>
      <c r="B1086" s="95" t="s">
        <v>1759</v>
      </c>
      <c r="C1086" s="100" t="s">
        <v>1857</v>
      </c>
      <c r="D1086" s="100" t="s">
        <v>1858</v>
      </c>
      <c r="E1086" s="141">
        <v>1.521376058981478</v>
      </c>
      <c r="F1086" s="97">
        <v>7.39</v>
      </c>
      <c r="G1086" s="110">
        <v>1</v>
      </c>
    </row>
    <row r="1087" spans="1:7" s="89" customFormat="1" ht="14.4" customHeight="1">
      <c r="A1087" s="92" t="s">
        <v>1112</v>
      </c>
      <c r="B1087" s="5" t="s">
        <v>1760</v>
      </c>
      <c r="C1087" s="99" t="s">
        <v>1857</v>
      </c>
      <c r="D1087" s="99" t="s">
        <v>1858</v>
      </c>
      <c r="E1087" s="140">
        <v>1.530786295746025</v>
      </c>
      <c r="F1087" s="96">
        <v>3.54</v>
      </c>
      <c r="G1087" s="107">
        <v>1</v>
      </c>
    </row>
    <row r="1088" spans="1:7" s="89" customFormat="1" ht="14.4" customHeight="1">
      <c r="A1088" s="93" t="s">
        <v>1113</v>
      </c>
      <c r="B1088" s="159" t="s">
        <v>1760</v>
      </c>
      <c r="C1088" s="160" t="s">
        <v>1857</v>
      </c>
      <c r="D1088" s="160" t="s">
        <v>1858</v>
      </c>
      <c r="E1088" s="161">
        <v>2.0198476759392467</v>
      </c>
      <c r="F1088" s="162">
        <v>5.59</v>
      </c>
      <c r="G1088" s="108">
        <v>1</v>
      </c>
    </row>
    <row r="1089" spans="1:7" s="89" customFormat="1" ht="14.4" customHeight="1">
      <c r="A1089" s="156" t="s">
        <v>1114</v>
      </c>
      <c r="B1089" s="7" t="s">
        <v>1760</v>
      </c>
      <c r="C1089" s="163" t="s">
        <v>1857</v>
      </c>
      <c r="D1089" s="163" t="s">
        <v>1858</v>
      </c>
      <c r="E1089" s="164">
        <v>3.3217971697672612</v>
      </c>
      <c r="F1089" s="165">
        <v>11.04</v>
      </c>
      <c r="G1089" s="109">
        <v>1</v>
      </c>
    </row>
    <row r="1090" spans="1:7" s="89" customFormat="1" ht="14.4" customHeight="1">
      <c r="A1090" s="94" t="s">
        <v>1115</v>
      </c>
      <c r="B1090" s="95" t="s">
        <v>1760</v>
      </c>
      <c r="C1090" s="100" t="s">
        <v>1857</v>
      </c>
      <c r="D1090" s="100" t="s">
        <v>1858</v>
      </c>
      <c r="E1090" s="141">
        <v>6.3638433148157292</v>
      </c>
      <c r="F1090" s="97">
        <v>22.5</v>
      </c>
      <c r="G1090" s="110">
        <v>1</v>
      </c>
    </row>
    <row r="1091" spans="1:7" s="89" customFormat="1" ht="14.4" customHeight="1">
      <c r="A1091" s="92" t="s">
        <v>1116</v>
      </c>
      <c r="B1091" s="5" t="s">
        <v>1761</v>
      </c>
      <c r="C1091" s="99" t="s">
        <v>1857</v>
      </c>
      <c r="D1091" s="99" t="s">
        <v>1858</v>
      </c>
      <c r="E1091" s="140">
        <v>1.1321567392389833</v>
      </c>
      <c r="F1091" s="96">
        <v>2.33</v>
      </c>
      <c r="G1091" s="107">
        <v>1</v>
      </c>
    </row>
    <row r="1092" spans="1:7" s="89" customFormat="1" ht="14.4" customHeight="1">
      <c r="A1092" s="93" t="s">
        <v>1117</v>
      </c>
      <c r="B1092" s="159" t="s">
        <v>1761</v>
      </c>
      <c r="C1092" s="160" t="s">
        <v>1857</v>
      </c>
      <c r="D1092" s="160" t="s">
        <v>1858</v>
      </c>
      <c r="E1092" s="161">
        <v>1.485907351773512</v>
      </c>
      <c r="F1092" s="162">
        <v>4.7300000000000004</v>
      </c>
      <c r="G1092" s="108">
        <v>1</v>
      </c>
    </row>
    <row r="1093" spans="1:7" s="89" customFormat="1" ht="14.4" customHeight="1">
      <c r="A1093" s="156" t="s">
        <v>1118</v>
      </c>
      <c r="B1093" s="7" t="s">
        <v>1761</v>
      </c>
      <c r="C1093" s="163" t="s">
        <v>1857</v>
      </c>
      <c r="D1093" s="163" t="s">
        <v>1858</v>
      </c>
      <c r="E1093" s="164">
        <v>2.5504560398929783</v>
      </c>
      <c r="F1093" s="165">
        <v>10.72</v>
      </c>
      <c r="G1093" s="109">
        <v>1</v>
      </c>
    </row>
    <row r="1094" spans="1:7" s="89" customFormat="1" ht="14.4" customHeight="1">
      <c r="A1094" s="94" t="s">
        <v>1119</v>
      </c>
      <c r="B1094" s="95" t="s">
        <v>1761</v>
      </c>
      <c r="C1094" s="100" t="s">
        <v>1857</v>
      </c>
      <c r="D1094" s="100" t="s">
        <v>1858</v>
      </c>
      <c r="E1094" s="141">
        <v>5.4265050720439358</v>
      </c>
      <c r="F1094" s="97">
        <v>22.64</v>
      </c>
      <c r="G1094" s="110">
        <v>1</v>
      </c>
    </row>
    <row r="1095" spans="1:7" s="89" customFormat="1" ht="14.4" customHeight="1">
      <c r="A1095" s="92" t="s">
        <v>1120</v>
      </c>
      <c r="B1095" s="5" t="s">
        <v>1762</v>
      </c>
      <c r="C1095" s="99" t="s">
        <v>1857</v>
      </c>
      <c r="D1095" s="99" t="s">
        <v>1858</v>
      </c>
      <c r="E1095" s="140">
        <v>0.82714781025210959</v>
      </c>
      <c r="F1095" s="96">
        <v>3.98</v>
      </c>
      <c r="G1095" s="107">
        <v>1</v>
      </c>
    </row>
    <row r="1096" spans="1:7" s="89" customFormat="1" ht="14.4" customHeight="1">
      <c r="A1096" s="93" t="s">
        <v>1121</v>
      </c>
      <c r="B1096" s="159" t="s">
        <v>1762</v>
      </c>
      <c r="C1096" s="160" t="s">
        <v>1857</v>
      </c>
      <c r="D1096" s="160" t="s">
        <v>1858</v>
      </c>
      <c r="E1096" s="161">
        <v>1.6016480895875216</v>
      </c>
      <c r="F1096" s="162">
        <v>8.41</v>
      </c>
      <c r="G1096" s="108">
        <v>1</v>
      </c>
    </row>
    <row r="1097" spans="1:7" s="89" customFormat="1" ht="14.4" customHeight="1">
      <c r="A1097" s="156" t="s">
        <v>1122</v>
      </c>
      <c r="B1097" s="7" t="s">
        <v>1762</v>
      </c>
      <c r="C1097" s="163" t="s">
        <v>1857</v>
      </c>
      <c r="D1097" s="163" t="s">
        <v>1858</v>
      </c>
      <c r="E1097" s="164">
        <v>2.9832824092960855</v>
      </c>
      <c r="F1097" s="165">
        <v>16.3</v>
      </c>
      <c r="G1097" s="109">
        <v>1</v>
      </c>
    </row>
    <row r="1098" spans="1:7" s="89" customFormat="1" ht="14.4" customHeight="1">
      <c r="A1098" s="94" t="s">
        <v>1123</v>
      </c>
      <c r="B1098" s="95" t="s">
        <v>1762</v>
      </c>
      <c r="C1098" s="100" t="s">
        <v>1857</v>
      </c>
      <c r="D1098" s="100" t="s">
        <v>1858</v>
      </c>
      <c r="E1098" s="141">
        <v>5.1942795475616368</v>
      </c>
      <c r="F1098" s="97">
        <v>23.52</v>
      </c>
      <c r="G1098" s="110">
        <v>1</v>
      </c>
    </row>
    <row r="1099" spans="1:7" s="89" customFormat="1" ht="14.4" customHeight="1">
      <c r="A1099" s="92" t="s">
        <v>1124</v>
      </c>
      <c r="B1099" s="5" t="s">
        <v>1763</v>
      </c>
      <c r="C1099" s="99" t="s">
        <v>1857</v>
      </c>
      <c r="D1099" s="99" t="s">
        <v>1858</v>
      </c>
      <c r="E1099" s="140">
        <v>0.84501365837647502</v>
      </c>
      <c r="F1099" s="96">
        <v>3.69</v>
      </c>
      <c r="G1099" s="107">
        <v>1</v>
      </c>
    </row>
    <row r="1100" spans="1:7" s="89" customFormat="1" ht="14.4" customHeight="1">
      <c r="A1100" s="93" t="s">
        <v>1125</v>
      </c>
      <c r="B1100" s="159" t="s">
        <v>1763</v>
      </c>
      <c r="C1100" s="160" t="s">
        <v>1857</v>
      </c>
      <c r="D1100" s="160" t="s">
        <v>1858</v>
      </c>
      <c r="E1100" s="161">
        <v>1.0951917415556931</v>
      </c>
      <c r="F1100" s="162">
        <v>5.08</v>
      </c>
      <c r="G1100" s="108">
        <v>1</v>
      </c>
    </row>
    <row r="1101" spans="1:7" s="89" customFormat="1" ht="14.4" customHeight="1">
      <c r="A1101" s="156" t="s">
        <v>1126</v>
      </c>
      <c r="B1101" s="7" t="s">
        <v>1763</v>
      </c>
      <c r="C1101" s="163" t="s">
        <v>1857</v>
      </c>
      <c r="D1101" s="163" t="s">
        <v>1858</v>
      </c>
      <c r="E1101" s="164">
        <v>1.6406370169485232</v>
      </c>
      <c r="F1101" s="165">
        <v>8.15</v>
      </c>
      <c r="G1101" s="109">
        <v>1</v>
      </c>
    </row>
    <row r="1102" spans="1:7" s="89" customFormat="1" ht="14.4" customHeight="1">
      <c r="A1102" s="94" t="s">
        <v>1127</v>
      </c>
      <c r="B1102" s="95" t="s">
        <v>1763</v>
      </c>
      <c r="C1102" s="100" t="s">
        <v>1857</v>
      </c>
      <c r="D1102" s="100" t="s">
        <v>1858</v>
      </c>
      <c r="E1102" s="141">
        <v>3.0524432098493968</v>
      </c>
      <c r="F1102" s="97">
        <v>14.16</v>
      </c>
      <c r="G1102" s="110">
        <v>1</v>
      </c>
    </row>
    <row r="1103" spans="1:7" s="89" customFormat="1" ht="14.4" customHeight="1">
      <c r="A1103" s="92" t="s">
        <v>1128</v>
      </c>
      <c r="B1103" s="5" t="s">
        <v>1764</v>
      </c>
      <c r="C1103" s="99" t="s">
        <v>1857</v>
      </c>
      <c r="D1103" s="99" t="s">
        <v>1858</v>
      </c>
      <c r="E1103" s="140">
        <v>0.59292710218687239</v>
      </c>
      <c r="F1103" s="96">
        <v>3.56</v>
      </c>
      <c r="G1103" s="107">
        <v>1</v>
      </c>
    </row>
    <row r="1104" spans="1:7" s="89" customFormat="1" ht="14.4" customHeight="1">
      <c r="A1104" s="93" t="s">
        <v>1129</v>
      </c>
      <c r="B1104" s="159" t="s">
        <v>1764</v>
      </c>
      <c r="C1104" s="160" t="s">
        <v>1857</v>
      </c>
      <c r="D1104" s="160" t="s">
        <v>1858</v>
      </c>
      <c r="E1104" s="161">
        <v>1.0053940591590731</v>
      </c>
      <c r="F1104" s="162">
        <v>5.45</v>
      </c>
      <c r="G1104" s="108">
        <v>1</v>
      </c>
    </row>
    <row r="1105" spans="1:7" s="89" customFormat="1" ht="14.4" customHeight="1">
      <c r="A1105" s="156" t="s">
        <v>1130</v>
      </c>
      <c r="B1105" s="7" t="s">
        <v>1764</v>
      </c>
      <c r="C1105" s="163" t="s">
        <v>1857</v>
      </c>
      <c r="D1105" s="163" t="s">
        <v>1858</v>
      </c>
      <c r="E1105" s="164">
        <v>1.8238442149715324</v>
      </c>
      <c r="F1105" s="165">
        <v>8.91</v>
      </c>
      <c r="G1105" s="109">
        <v>1</v>
      </c>
    </row>
    <row r="1106" spans="1:7" s="89" customFormat="1" ht="14.4" customHeight="1">
      <c r="A1106" s="94" t="s">
        <v>1131</v>
      </c>
      <c r="B1106" s="95" t="s">
        <v>1764</v>
      </c>
      <c r="C1106" s="100" t="s">
        <v>1857</v>
      </c>
      <c r="D1106" s="100" t="s">
        <v>1858</v>
      </c>
      <c r="E1106" s="141">
        <v>3.2414316931662484</v>
      </c>
      <c r="F1106" s="97">
        <v>13.56</v>
      </c>
      <c r="G1106" s="110">
        <v>1</v>
      </c>
    </row>
    <row r="1107" spans="1:7" s="89" customFormat="1" ht="14.4" customHeight="1">
      <c r="A1107" s="92" t="s">
        <v>1132</v>
      </c>
      <c r="B1107" s="5" t="s">
        <v>1765</v>
      </c>
      <c r="C1107" s="99" t="s">
        <v>1857</v>
      </c>
      <c r="D1107" s="99" t="s">
        <v>1858</v>
      </c>
      <c r="E1107" s="140">
        <v>0.59620268131994025</v>
      </c>
      <c r="F1107" s="96">
        <v>2.63</v>
      </c>
      <c r="G1107" s="107">
        <v>1</v>
      </c>
    </row>
    <row r="1108" spans="1:7" s="89" customFormat="1" ht="14.4" customHeight="1">
      <c r="A1108" s="93" t="s">
        <v>1133</v>
      </c>
      <c r="B1108" s="159" t="s">
        <v>1765</v>
      </c>
      <c r="C1108" s="160" t="s">
        <v>1857</v>
      </c>
      <c r="D1108" s="160" t="s">
        <v>1858</v>
      </c>
      <c r="E1108" s="161">
        <v>0.74611525784865373</v>
      </c>
      <c r="F1108" s="162">
        <v>3.76</v>
      </c>
      <c r="G1108" s="108">
        <v>1</v>
      </c>
    </row>
    <row r="1109" spans="1:7" s="89" customFormat="1" ht="14.4" customHeight="1">
      <c r="A1109" s="156" t="s">
        <v>1134</v>
      </c>
      <c r="B1109" s="7" t="s">
        <v>1765</v>
      </c>
      <c r="C1109" s="163" t="s">
        <v>1857</v>
      </c>
      <c r="D1109" s="163" t="s">
        <v>1858</v>
      </c>
      <c r="E1109" s="164">
        <v>1.096527512262145</v>
      </c>
      <c r="F1109" s="165">
        <v>6.13</v>
      </c>
      <c r="G1109" s="109">
        <v>1</v>
      </c>
    </row>
    <row r="1110" spans="1:7" s="89" customFormat="1" ht="14.4" customHeight="1">
      <c r="A1110" s="94" t="s">
        <v>1135</v>
      </c>
      <c r="B1110" s="95" t="s">
        <v>1765</v>
      </c>
      <c r="C1110" s="100" t="s">
        <v>1857</v>
      </c>
      <c r="D1110" s="100" t="s">
        <v>1858</v>
      </c>
      <c r="E1110" s="141">
        <v>1.8941351287887895</v>
      </c>
      <c r="F1110" s="97">
        <v>10.130000000000001</v>
      </c>
      <c r="G1110" s="110">
        <v>1</v>
      </c>
    </row>
    <row r="1111" spans="1:7" s="89" customFormat="1" ht="14.4" customHeight="1">
      <c r="A1111" s="92" t="s">
        <v>1766</v>
      </c>
      <c r="B1111" s="5" t="s">
        <v>1767</v>
      </c>
      <c r="C1111" s="99" t="s">
        <v>1857</v>
      </c>
      <c r="D1111" s="99" t="s">
        <v>1858</v>
      </c>
      <c r="E1111" s="140">
        <v>0.54402051921917027</v>
      </c>
      <c r="F1111" s="96">
        <v>3.82</v>
      </c>
      <c r="G1111" s="107">
        <v>1</v>
      </c>
    </row>
    <row r="1112" spans="1:7" s="89" customFormat="1" ht="14.4" customHeight="1">
      <c r="A1112" s="93" t="s">
        <v>1768</v>
      </c>
      <c r="B1112" s="159" t="s">
        <v>1767</v>
      </c>
      <c r="C1112" s="160" t="s">
        <v>1857</v>
      </c>
      <c r="D1112" s="160" t="s">
        <v>1858</v>
      </c>
      <c r="E1112" s="161">
        <v>0.75345147721134287</v>
      </c>
      <c r="F1112" s="162">
        <v>4.04</v>
      </c>
      <c r="G1112" s="108">
        <v>1</v>
      </c>
    </row>
    <row r="1113" spans="1:7" s="89" customFormat="1" ht="14.4" customHeight="1">
      <c r="A1113" s="156" t="s">
        <v>1769</v>
      </c>
      <c r="B1113" s="7" t="s">
        <v>1767</v>
      </c>
      <c r="C1113" s="163" t="s">
        <v>1857</v>
      </c>
      <c r="D1113" s="163" t="s">
        <v>1858</v>
      </c>
      <c r="E1113" s="164">
        <v>1.5755143124245898</v>
      </c>
      <c r="F1113" s="165">
        <v>10.02</v>
      </c>
      <c r="G1113" s="109">
        <v>1</v>
      </c>
    </row>
    <row r="1114" spans="1:7" s="89" customFormat="1" ht="14.4" customHeight="1">
      <c r="A1114" s="94" t="s">
        <v>1770</v>
      </c>
      <c r="B1114" s="95" t="s">
        <v>1767</v>
      </c>
      <c r="C1114" s="100" t="s">
        <v>1857</v>
      </c>
      <c r="D1114" s="100" t="s">
        <v>1858</v>
      </c>
      <c r="E1114" s="141">
        <v>4.8886016000838586</v>
      </c>
      <c r="F1114" s="97">
        <v>24.39</v>
      </c>
      <c r="G1114" s="110">
        <v>1</v>
      </c>
    </row>
    <row r="1115" spans="1:7" s="89" customFormat="1" ht="14.4" customHeight="1">
      <c r="A1115" s="92" t="s">
        <v>1771</v>
      </c>
      <c r="B1115" s="5" t="s">
        <v>1772</v>
      </c>
      <c r="C1115" s="99" t="s">
        <v>1857</v>
      </c>
      <c r="D1115" s="99" t="s">
        <v>1858</v>
      </c>
      <c r="E1115" s="140">
        <v>0.63154175168426663</v>
      </c>
      <c r="F1115" s="96">
        <v>2.94</v>
      </c>
      <c r="G1115" s="107">
        <v>1</v>
      </c>
    </row>
    <row r="1116" spans="1:7" s="89" customFormat="1" ht="14.4" customHeight="1">
      <c r="A1116" s="93" t="s">
        <v>1773</v>
      </c>
      <c r="B1116" s="159" t="s">
        <v>1772</v>
      </c>
      <c r="C1116" s="160" t="s">
        <v>1857</v>
      </c>
      <c r="D1116" s="160" t="s">
        <v>1858</v>
      </c>
      <c r="E1116" s="161">
        <v>0.80421072003307548</v>
      </c>
      <c r="F1116" s="162">
        <v>3.64</v>
      </c>
      <c r="G1116" s="108">
        <v>1</v>
      </c>
    </row>
    <row r="1117" spans="1:7" s="89" customFormat="1" ht="14.4" customHeight="1">
      <c r="A1117" s="156" t="s">
        <v>1774</v>
      </c>
      <c r="B1117" s="7" t="s">
        <v>1772</v>
      </c>
      <c r="C1117" s="163" t="s">
        <v>1857</v>
      </c>
      <c r="D1117" s="163" t="s">
        <v>1858</v>
      </c>
      <c r="E1117" s="164">
        <v>1.1971601404537806</v>
      </c>
      <c r="F1117" s="165">
        <v>5.21</v>
      </c>
      <c r="G1117" s="109">
        <v>1</v>
      </c>
    </row>
    <row r="1118" spans="1:7" s="89" customFormat="1" ht="14.4" customHeight="1">
      <c r="A1118" s="94" t="s">
        <v>1775</v>
      </c>
      <c r="B1118" s="95" t="s">
        <v>1772</v>
      </c>
      <c r="C1118" s="100" t="s">
        <v>1857</v>
      </c>
      <c r="D1118" s="100" t="s">
        <v>1858</v>
      </c>
      <c r="E1118" s="141">
        <v>2.3795843767513847</v>
      </c>
      <c r="F1118" s="97">
        <v>11.69</v>
      </c>
      <c r="G1118" s="110">
        <v>1</v>
      </c>
    </row>
    <row r="1119" spans="1:7" s="89" customFormat="1" ht="14.4" customHeight="1">
      <c r="A1119" s="92" t="s">
        <v>1136</v>
      </c>
      <c r="B1119" s="5" t="s">
        <v>1776</v>
      </c>
      <c r="C1119" s="99" t="s">
        <v>1857</v>
      </c>
      <c r="D1119" s="99" t="s">
        <v>1858</v>
      </c>
      <c r="E1119" s="140">
        <v>0.99929127210163504</v>
      </c>
      <c r="F1119" s="96">
        <v>3.86</v>
      </c>
      <c r="G1119" s="107">
        <v>1</v>
      </c>
    </row>
    <row r="1120" spans="1:7" s="89" customFormat="1" ht="14.4" customHeight="1">
      <c r="A1120" s="93" t="s">
        <v>1137</v>
      </c>
      <c r="B1120" s="159" t="s">
        <v>1776</v>
      </c>
      <c r="C1120" s="160" t="s">
        <v>1857</v>
      </c>
      <c r="D1120" s="160" t="s">
        <v>1858</v>
      </c>
      <c r="E1120" s="161">
        <v>1.4456694011287587</v>
      </c>
      <c r="F1120" s="162">
        <v>5.77</v>
      </c>
      <c r="G1120" s="108">
        <v>1</v>
      </c>
    </row>
    <row r="1121" spans="1:7" s="89" customFormat="1" ht="14.4" customHeight="1">
      <c r="A1121" s="156" t="s">
        <v>1138</v>
      </c>
      <c r="B1121" s="7" t="s">
        <v>1776</v>
      </c>
      <c r="C1121" s="163" t="s">
        <v>1857</v>
      </c>
      <c r="D1121" s="163" t="s">
        <v>1858</v>
      </c>
      <c r="E1121" s="164">
        <v>2.3685747976587392</v>
      </c>
      <c r="F1121" s="165">
        <v>9.9700000000000006</v>
      </c>
      <c r="G1121" s="109">
        <v>1</v>
      </c>
    </row>
    <row r="1122" spans="1:7" s="89" customFormat="1" ht="14.4" customHeight="1">
      <c r="A1122" s="94" t="s">
        <v>1139</v>
      </c>
      <c r="B1122" s="95" t="s">
        <v>1776</v>
      </c>
      <c r="C1122" s="100" t="s">
        <v>1857</v>
      </c>
      <c r="D1122" s="100" t="s">
        <v>1858</v>
      </c>
      <c r="E1122" s="141">
        <v>4.3682293112853143</v>
      </c>
      <c r="F1122" s="97">
        <v>15.99</v>
      </c>
      <c r="G1122" s="110">
        <v>1</v>
      </c>
    </row>
    <row r="1123" spans="1:7" s="89" customFormat="1" ht="14.4" customHeight="1">
      <c r="A1123" s="92" t="s">
        <v>1140</v>
      </c>
      <c r="B1123" s="5" t="s">
        <v>1777</v>
      </c>
      <c r="C1123" s="99" t="s">
        <v>1857</v>
      </c>
      <c r="D1123" s="99" t="s">
        <v>1858</v>
      </c>
      <c r="E1123" s="140">
        <v>1.0155182891954797</v>
      </c>
      <c r="F1123" s="96">
        <v>4.13</v>
      </c>
      <c r="G1123" s="107">
        <v>1</v>
      </c>
    </row>
    <row r="1124" spans="1:7" s="89" customFormat="1" ht="14.4" customHeight="1">
      <c r="A1124" s="93" t="s">
        <v>1141</v>
      </c>
      <c r="B1124" s="159" t="s">
        <v>1777</v>
      </c>
      <c r="C1124" s="160" t="s">
        <v>1857</v>
      </c>
      <c r="D1124" s="160" t="s">
        <v>1858</v>
      </c>
      <c r="E1124" s="161">
        <v>1.32789868471816</v>
      </c>
      <c r="F1124" s="162">
        <v>5.86</v>
      </c>
      <c r="G1124" s="108">
        <v>1</v>
      </c>
    </row>
    <row r="1125" spans="1:7" s="89" customFormat="1" ht="14.4" customHeight="1">
      <c r="A1125" s="156" t="s">
        <v>1142</v>
      </c>
      <c r="B1125" s="7" t="s">
        <v>1777</v>
      </c>
      <c r="C1125" s="163" t="s">
        <v>1857</v>
      </c>
      <c r="D1125" s="163" t="s">
        <v>1858</v>
      </c>
      <c r="E1125" s="164">
        <v>2.1942735517580698</v>
      </c>
      <c r="F1125" s="165">
        <v>9.94</v>
      </c>
      <c r="G1125" s="109">
        <v>1</v>
      </c>
    </row>
    <row r="1126" spans="1:7" s="89" customFormat="1" ht="14.4" customHeight="1">
      <c r="A1126" s="94" t="s">
        <v>1143</v>
      </c>
      <c r="B1126" s="95" t="s">
        <v>1777</v>
      </c>
      <c r="C1126" s="100" t="s">
        <v>1857</v>
      </c>
      <c r="D1126" s="100" t="s">
        <v>1858</v>
      </c>
      <c r="E1126" s="141">
        <v>4.1205775571414778</v>
      </c>
      <c r="F1126" s="97">
        <v>16.93</v>
      </c>
      <c r="G1126" s="110">
        <v>1</v>
      </c>
    </row>
    <row r="1127" spans="1:7" s="89" customFormat="1" ht="14.4" customHeight="1">
      <c r="A1127" s="92" t="s">
        <v>1144</v>
      </c>
      <c r="B1127" s="5" t="s">
        <v>1778</v>
      </c>
      <c r="C1127" s="99" t="s">
        <v>1857</v>
      </c>
      <c r="D1127" s="99" t="s">
        <v>1858</v>
      </c>
      <c r="E1127" s="140">
        <v>0.55834022512425041</v>
      </c>
      <c r="F1127" s="96">
        <v>2.88</v>
      </c>
      <c r="G1127" s="107">
        <v>1</v>
      </c>
    </row>
    <row r="1128" spans="1:7" s="89" customFormat="1" ht="14.4" customHeight="1">
      <c r="A1128" s="93" t="s">
        <v>1145</v>
      </c>
      <c r="B1128" s="159" t="s">
        <v>1778</v>
      </c>
      <c r="C1128" s="160" t="s">
        <v>1857</v>
      </c>
      <c r="D1128" s="160" t="s">
        <v>1858</v>
      </c>
      <c r="E1128" s="161">
        <v>0.71802263005148281</v>
      </c>
      <c r="F1128" s="162">
        <v>3.76</v>
      </c>
      <c r="G1128" s="108">
        <v>1</v>
      </c>
    </row>
    <row r="1129" spans="1:7" s="89" customFormat="1" ht="14.4" customHeight="1">
      <c r="A1129" s="156" t="s">
        <v>1146</v>
      </c>
      <c r="B1129" s="7" t="s">
        <v>1778</v>
      </c>
      <c r="C1129" s="163" t="s">
        <v>1857</v>
      </c>
      <c r="D1129" s="163" t="s">
        <v>1858</v>
      </c>
      <c r="E1129" s="164">
        <v>1.0553969985916842</v>
      </c>
      <c r="F1129" s="165">
        <v>5.48</v>
      </c>
      <c r="G1129" s="109">
        <v>1</v>
      </c>
    </row>
    <row r="1130" spans="1:7" s="89" customFormat="1" ht="14.4" customHeight="1">
      <c r="A1130" s="94" t="s">
        <v>1147</v>
      </c>
      <c r="B1130" s="95" t="s">
        <v>1778</v>
      </c>
      <c r="C1130" s="100" t="s">
        <v>1857</v>
      </c>
      <c r="D1130" s="100" t="s">
        <v>1858</v>
      </c>
      <c r="E1130" s="141">
        <v>1.8411070061320831</v>
      </c>
      <c r="F1130" s="97">
        <v>8.2200000000000006</v>
      </c>
      <c r="G1130" s="110">
        <v>1</v>
      </c>
    </row>
    <row r="1131" spans="1:7" s="89" customFormat="1" ht="14.4" customHeight="1">
      <c r="A1131" s="92" t="s">
        <v>1148</v>
      </c>
      <c r="B1131" s="5" t="s">
        <v>1779</v>
      </c>
      <c r="C1131" s="99" t="s">
        <v>1857</v>
      </c>
      <c r="D1131" s="99" t="s">
        <v>1858</v>
      </c>
      <c r="E1131" s="140">
        <v>0.54114514608735631</v>
      </c>
      <c r="F1131" s="96">
        <v>3.24</v>
      </c>
      <c r="G1131" s="107">
        <v>1</v>
      </c>
    </row>
    <row r="1132" spans="1:7" s="89" customFormat="1" ht="14.4" customHeight="1">
      <c r="A1132" s="93" t="s">
        <v>1149</v>
      </c>
      <c r="B1132" s="159" t="s">
        <v>1779</v>
      </c>
      <c r="C1132" s="160" t="s">
        <v>1857</v>
      </c>
      <c r="D1132" s="160" t="s">
        <v>1858</v>
      </c>
      <c r="E1132" s="161">
        <v>0.71315105471442763</v>
      </c>
      <c r="F1132" s="162">
        <v>4.21</v>
      </c>
      <c r="G1132" s="108">
        <v>1</v>
      </c>
    </row>
    <row r="1133" spans="1:7" s="89" customFormat="1" ht="14.4" customHeight="1">
      <c r="A1133" s="156" t="s">
        <v>1150</v>
      </c>
      <c r="B1133" s="7" t="s">
        <v>1779</v>
      </c>
      <c r="C1133" s="163" t="s">
        <v>1857</v>
      </c>
      <c r="D1133" s="163" t="s">
        <v>1858</v>
      </c>
      <c r="E1133" s="164">
        <v>1.1246942374979021</v>
      </c>
      <c r="F1133" s="165">
        <v>6.29</v>
      </c>
      <c r="G1133" s="109">
        <v>1</v>
      </c>
    </row>
    <row r="1134" spans="1:7" s="89" customFormat="1" ht="14.4" customHeight="1">
      <c r="A1134" s="94" t="s">
        <v>1151</v>
      </c>
      <c r="B1134" s="95" t="s">
        <v>1779</v>
      </c>
      <c r="C1134" s="100" t="s">
        <v>1857</v>
      </c>
      <c r="D1134" s="100" t="s">
        <v>1858</v>
      </c>
      <c r="E1134" s="141">
        <v>2.0152456154408349</v>
      </c>
      <c r="F1134" s="97">
        <v>10.09</v>
      </c>
      <c r="G1134" s="110">
        <v>1</v>
      </c>
    </row>
    <row r="1135" spans="1:7" s="89" customFormat="1" ht="14.4" customHeight="1">
      <c r="A1135" s="92" t="s">
        <v>1152</v>
      </c>
      <c r="B1135" s="5" t="s">
        <v>1780</v>
      </c>
      <c r="C1135" s="99" t="s">
        <v>1857</v>
      </c>
      <c r="D1135" s="99" t="s">
        <v>1858</v>
      </c>
      <c r="E1135" s="140">
        <v>0.36909525647067082</v>
      </c>
      <c r="F1135" s="96">
        <v>2.1800000000000002</v>
      </c>
      <c r="G1135" s="107">
        <v>1</v>
      </c>
    </row>
    <row r="1136" spans="1:7" s="89" customFormat="1" ht="14.4" customHeight="1">
      <c r="A1136" s="93" t="s">
        <v>1153</v>
      </c>
      <c r="B1136" s="159" t="s">
        <v>1780</v>
      </c>
      <c r="C1136" s="160" t="s">
        <v>1857</v>
      </c>
      <c r="D1136" s="160" t="s">
        <v>1858</v>
      </c>
      <c r="E1136" s="161">
        <v>0.55383576870151552</v>
      </c>
      <c r="F1136" s="162">
        <v>2.84</v>
      </c>
      <c r="G1136" s="108">
        <v>1</v>
      </c>
    </row>
    <row r="1137" spans="1:7" s="89" customFormat="1" ht="14.4" customHeight="1">
      <c r="A1137" s="156" t="s">
        <v>1154</v>
      </c>
      <c r="B1137" s="7" t="s">
        <v>1780</v>
      </c>
      <c r="C1137" s="163" t="s">
        <v>1857</v>
      </c>
      <c r="D1137" s="163" t="s">
        <v>1858</v>
      </c>
      <c r="E1137" s="164">
        <v>0.75478327190288275</v>
      </c>
      <c r="F1137" s="165">
        <v>3.91</v>
      </c>
      <c r="G1137" s="109">
        <v>1</v>
      </c>
    </row>
    <row r="1138" spans="1:7" s="89" customFormat="1" ht="14.4" customHeight="1">
      <c r="A1138" s="94" t="s">
        <v>1155</v>
      </c>
      <c r="B1138" s="95" t="s">
        <v>1780</v>
      </c>
      <c r="C1138" s="100" t="s">
        <v>1857</v>
      </c>
      <c r="D1138" s="100" t="s">
        <v>1858</v>
      </c>
      <c r="E1138" s="141">
        <v>1.0954995249986159</v>
      </c>
      <c r="F1138" s="97">
        <v>5.7</v>
      </c>
      <c r="G1138" s="110">
        <v>1</v>
      </c>
    </row>
    <row r="1139" spans="1:7" s="89" customFormat="1" ht="14.4" customHeight="1">
      <c r="A1139" s="92" t="s">
        <v>1156</v>
      </c>
      <c r="B1139" s="5" t="s">
        <v>1781</v>
      </c>
      <c r="C1139" s="99" t="s">
        <v>1857</v>
      </c>
      <c r="D1139" s="99" t="s">
        <v>1858</v>
      </c>
      <c r="E1139" s="140">
        <v>0.35413057176268115</v>
      </c>
      <c r="F1139" s="96">
        <v>2.0499999999999998</v>
      </c>
      <c r="G1139" s="107">
        <v>1</v>
      </c>
    </row>
    <row r="1140" spans="1:7" s="89" customFormat="1" ht="14.4" customHeight="1">
      <c r="A1140" s="93" t="s">
        <v>1157</v>
      </c>
      <c r="B1140" s="159" t="s">
        <v>1781</v>
      </c>
      <c r="C1140" s="160" t="s">
        <v>1857</v>
      </c>
      <c r="D1140" s="160" t="s">
        <v>1858</v>
      </c>
      <c r="E1140" s="161">
        <v>0.50521756041414745</v>
      </c>
      <c r="F1140" s="162">
        <v>2.75</v>
      </c>
      <c r="G1140" s="108">
        <v>1</v>
      </c>
    </row>
    <row r="1141" spans="1:7" s="89" customFormat="1" ht="14.4" customHeight="1">
      <c r="A1141" s="156" t="s">
        <v>1158</v>
      </c>
      <c r="B1141" s="7" t="s">
        <v>1781</v>
      </c>
      <c r="C1141" s="163" t="s">
        <v>1857</v>
      </c>
      <c r="D1141" s="163" t="s">
        <v>1858</v>
      </c>
      <c r="E1141" s="164">
        <v>0.75812546162201822</v>
      </c>
      <c r="F1141" s="165">
        <v>4.25</v>
      </c>
      <c r="G1141" s="109">
        <v>1</v>
      </c>
    </row>
    <row r="1142" spans="1:7" s="89" customFormat="1" ht="14.4" customHeight="1">
      <c r="A1142" s="94" t="s">
        <v>1159</v>
      </c>
      <c r="B1142" s="95" t="s">
        <v>1781</v>
      </c>
      <c r="C1142" s="100" t="s">
        <v>1857</v>
      </c>
      <c r="D1142" s="100" t="s">
        <v>1858</v>
      </c>
      <c r="E1142" s="141">
        <v>1.4975286008980953</v>
      </c>
      <c r="F1142" s="97">
        <v>8.61</v>
      </c>
      <c r="G1142" s="110">
        <v>1</v>
      </c>
    </row>
    <row r="1143" spans="1:7" s="89" customFormat="1" ht="14.4" customHeight="1">
      <c r="A1143" s="92" t="s">
        <v>1160</v>
      </c>
      <c r="B1143" s="5" t="s">
        <v>1782</v>
      </c>
      <c r="C1143" s="99" t="s">
        <v>1857</v>
      </c>
      <c r="D1143" s="99" t="s">
        <v>1858</v>
      </c>
      <c r="E1143" s="140">
        <v>0.54427450769497654</v>
      </c>
      <c r="F1143" s="96">
        <v>3.61</v>
      </c>
      <c r="G1143" s="107">
        <v>1</v>
      </c>
    </row>
    <row r="1144" spans="1:7" s="89" customFormat="1" ht="14.4" customHeight="1">
      <c r="A1144" s="93" t="s">
        <v>1161</v>
      </c>
      <c r="B1144" s="159" t="s">
        <v>1782</v>
      </c>
      <c r="C1144" s="160" t="s">
        <v>1857</v>
      </c>
      <c r="D1144" s="160" t="s">
        <v>1858</v>
      </c>
      <c r="E1144" s="161">
        <v>0.65209788725666873</v>
      </c>
      <c r="F1144" s="162">
        <v>4.16</v>
      </c>
      <c r="G1144" s="108">
        <v>1</v>
      </c>
    </row>
    <row r="1145" spans="1:7" s="89" customFormat="1" ht="14.4" customHeight="1">
      <c r="A1145" s="156" t="s">
        <v>1162</v>
      </c>
      <c r="B1145" s="7" t="s">
        <v>1782</v>
      </c>
      <c r="C1145" s="163" t="s">
        <v>1857</v>
      </c>
      <c r="D1145" s="163" t="s">
        <v>1858</v>
      </c>
      <c r="E1145" s="164">
        <v>1.0879798784700956</v>
      </c>
      <c r="F1145" s="165">
        <v>6.38</v>
      </c>
      <c r="G1145" s="109">
        <v>1</v>
      </c>
    </row>
    <row r="1146" spans="1:7" s="89" customFormat="1" ht="14.4" customHeight="1">
      <c r="A1146" s="94" t="s">
        <v>1163</v>
      </c>
      <c r="B1146" s="95" t="s">
        <v>1782</v>
      </c>
      <c r="C1146" s="100" t="s">
        <v>1857</v>
      </c>
      <c r="D1146" s="100" t="s">
        <v>1858</v>
      </c>
      <c r="E1146" s="141">
        <v>2.1921756278737492</v>
      </c>
      <c r="F1146" s="97">
        <v>11.37</v>
      </c>
      <c r="G1146" s="110">
        <v>1</v>
      </c>
    </row>
    <row r="1147" spans="1:7" s="89" customFormat="1" ht="14.4" customHeight="1">
      <c r="A1147" s="92" t="s">
        <v>1164</v>
      </c>
      <c r="B1147" s="5" t="s">
        <v>1783</v>
      </c>
      <c r="C1147" s="99" t="s">
        <v>1863</v>
      </c>
      <c r="D1147" s="99" t="s">
        <v>1864</v>
      </c>
      <c r="E1147" s="140">
        <v>1.1172413611832557</v>
      </c>
      <c r="F1147" s="96">
        <v>3.59</v>
      </c>
      <c r="G1147" s="107">
        <v>1.2</v>
      </c>
    </row>
    <row r="1148" spans="1:7" s="89" customFormat="1" ht="14.4" customHeight="1">
      <c r="A1148" s="93" t="s">
        <v>1165</v>
      </c>
      <c r="B1148" s="159" t="s">
        <v>1783</v>
      </c>
      <c r="C1148" s="160" t="s">
        <v>1863</v>
      </c>
      <c r="D1148" s="160" t="s">
        <v>1864</v>
      </c>
      <c r="E1148" s="161">
        <v>1.7186461041058101</v>
      </c>
      <c r="F1148" s="162">
        <v>7.98</v>
      </c>
      <c r="G1148" s="108">
        <v>1.2</v>
      </c>
    </row>
    <row r="1149" spans="1:7" s="89" customFormat="1" ht="14.4" customHeight="1">
      <c r="A1149" s="156" t="s">
        <v>1166</v>
      </c>
      <c r="B1149" s="7" t="s">
        <v>1783</v>
      </c>
      <c r="C1149" s="163" t="s">
        <v>1863</v>
      </c>
      <c r="D1149" s="163" t="s">
        <v>1864</v>
      </c>
      <c r="E1149" s="164">
        <v>2.3200508470283645</v>
      </c>
      <c r="F1149" s="165">
        <v>19.079999999999998</v>
      </c>
      <c r="G1149" s="109">
        <v>1.2</v>
      </c>
    </row>
    <row r="1150" spans="1:7" s="89" customFormat="1" ht="14.4" customHeight="1">
      <c r="A1150" s="94" t="s">
        <v>1167</v>
      </c>
      <c r="B1150" s="95" t="s">
        <v>1783</v>
      </c>
      <c r="C1150" s="100" t="s">
        <v>1863</v>
      </c>
      <c r="D1150" s="100" t="s">
        <v>1864</v>
      </c>
      <c r="E1150" s="141">
        <v>5.5410412089271786</v>
      </c>
      <c r="F1150" s="97">
        <v>45.82</v>
      </c>
      <c r="G1150" s="110">
        <v>1.2</v>
      </c>
    </row>
    <row r="1151" spans="1:7" s="89" customFormat="1" ht="14.4" customHeight="1">
      <c r="A1151" s="92" t="s">
        <v>1168</v>
      </c>
      <c r="B1151" s="5" t="s">
        <v>1784</v>
      </c>
      <c r="C1151" s="99" t="s">
        <v>1863</v>
      </c>
      <c r="D1151" s="99" t="s">
        <v>1864</v>
      </c>
      <c r="E1151" s="140">
        <v>0.51572259332845949</v>
      </c>
      <c r="F1151" s="96">
        <v>8.0299999999999994</v>
      </c>
      <c r="G1151" s="107">
        <v>1.2</v>
      </c>
    </row>
    <row r="1152" spans="1:7" s="89" customFormat="1" ht="14.4" customHeight="1">
      <c r="A1152" s="93" t="s">
        <v>1169</v>
      </c>
      <c r="B1152" s="159" t="s">
        <v>1784</v>
      </c>
      <c r="C1152" s="160" t="s">
        <v>1863</v>
      </c>
      <c r="D1152" s="160" t="s">
        <v>1864</v>
      </c>
      <c r="E1152" s="161">
        <v>0.64280138018768584</v>
      </c>
      <c r="F1152" s="162">
        <v>10.119999999999999</v>
      </c>
      <c r="G1152" s="108">
        <v>1.2</v>
      </c>
    </row>
    <row r="1153" spans="1:7" s="89" customFormat="1" ht="14.4" customHeight="1">
      <c r="A1153" s="156" t="s">
        <v>1170</v>
      </c>
      <c r="B1153" s="7" t="s">
        <v>1784</v>
      </c>
      <c r="C1153" s="163" t="s">
        <v>1863</v>
      </c>
      <c r="D1153" s="163" t="s">
        <v>1864</v>
      </c>
      <c r="E1153" s="164">
        <v>1.0759732382416474</v>
      </c>
      <c r="F1153" s="165">
        <v>15.76</v>
      </c>
      <c r="G1153" s="109">
        <v>1.2</v>
      </c>
    </row>
    <row r="1154" spans="1:7" s="89" customFormat="1" ht="14.4" customHeight="1">
      <c r="A1154" s="94" t="s">
        <v>1171</v>
      </c>
      <c r="B1154" s="95" t="s">
        <v>1784</v>
      </c>
      <c r="C1154" s="100" t="s">
        <v>1863</v>
      </c>
      <c r="D1154" s="100" t="s">
        <v>1864</v>
      </c>
      <c r="E1154" s="141">
        <v>2.4331675404964748</v>
      </c>
      <c r="F1154" s="97">
        <v>31.32</v>
      </c>
      <c r="G1154" s="110">
        <v>1.2</v>
      </c>
    </row>
    <row r="1155" spans="1:7" s="89" customFormat="1" ht="14.4" customHeight="1">
      <c r="A1155" s="92" t="s">
        <v>1172</v>
      </c>
      <c r="B1155" s="5" t="s">
        <v>1785</v>
      </c>
      <c r="C1155" s="99" t="s">
        <v>1863</v>
      </c>
      <c r="D1155" s="99" t="s">
        <v>1864</v>
      </c>
      <c r="E1155" s="140">
        <v>0.35487155092018169</v>
      </c>
      <c r="F1155" s="96">
        <v>4.82</v>
      </c>
      <c r="G1155" s="107">
        <v>1.2</v>
      </c>
    </row>
    <row r="1156" spans="1:7" s="89" customFormat="1" ht="14.4" customHeight="1">
      <c r="A1156" s="93" t="s">
        <v>1173</v>
      </c>
      <c r="B1156" s="159" t="s">
        <v>1785</v>
      </c>
      <c r="C1156" s="160" t="s">
        <v>1863</v>
      </c>
      <c r="D1156" s="160" t="s">
        <v>1864</v>
      </c>
      <c r="E1156" s="161">
        <v>0.47793345283933558</v>
      </c>
      <c r="F1156" s="162">
        <v>6.54</v>
      </c>
      <c r="G1156" s="108">
        <v>1.2</v>
      </c>
    </row>
    <row r="1157" spans="1:7" s="89" customFormat="1" ht="14.4" customHeight="1">
      <c r="A1157" s="156" t="s">
        <v>1174</v>
      </c>
      <c r="B1157" s="7" t="s">
        <v>1785</v>
      </c>
      <c r="C1157" s="163" t="s">
        <v>1863</v>
      </c>
      <c r="D1157" s="163" t="s">
        <v>1864</v>
      </c>
      <c r="E1157" s="164">
        <v>0.87890309602171901</v>
      </c>
      <c r="F1157" s="165">
        <v>10.86</v>
      </c>
      <c r="G1157" s="109">
        <v>1.2</v>
      </c>
    </row>
    <row r="1158" spans="1:7" s="89" customFormat="1" ht="14.4" customHeight="1">
      <c r="A1158" s="94" t="s">
        <v>1175</v>
      </c>
      <c r="B1158" s="95" t="s">
        <v>1785</v>
      </c>
      <c r="C1158" s="100" t="s">
        <v>1863</v>
      </c>
      <c r="D1158" s="100" t="s">
        <v>1864</v>
      </c>
      <c r="E1158" s="141">
        <v>1.7875823960053552</v>
      </c>
      <c r="F1158" s="97">
        <v>21.21</v>
      </c>
      <c r="G1158" s="110">
        <v>1.2</v>
      </c>
    </row>
    <row r="1159" spans="1:7" s="89" customFormat="1" ht="14.4" customHeight="1">
      <c r="A1159" s="92" t="s">
        <v>1176</v>
      </c>
      <c r="B1159" s="5" t="s">
        <v>1786</v>
      </c>
      <c r="C1159" s="99" t="s">
        <v>1863</v>
      </c>
      <c r="D1159" s="99" t="s">
        <v>1864</v>
      </c>
      <c r="E1159" s="140">
        <v>0.28419589036088133</v>
      </c>
      <c r="F1159" s="96">
        <v>3.57</v>
      </c>
      <c r="G1159" s="107">
        <v>1.2</v>
      </c>
    </row>
    <row r="1160" spans="1:7" s="89" customFormat="1" ht="14.4" customHeight="1">
      <c r="A1160" s="93" t="s">
        <v>1177</v>
      </c>
      <c r="B1160" s="159" t="s">
        <v>1786</v>
      </c>
      <c r="C1160" s="160" t="s">
        <v>1863</v>
      </c>
      <c r="D1160" s="160" t="s">
        <v>1864</v>
      </c>
      <c r="E1160" s="161">
        <v>0.40035078812103397</v>
      </c>
      <c r="F1160" s="162">
        <v>5.0999999999999996</v>
      </c>
      <c r="G1160" s="108">
        <v>1.2</v>
      </c>
    </row>
    <row r="1161" spans="1:7" s="89" customFormat="1" ht="14.4" customHeight="1">
      <c r="A1161" s="156" t="s">
        <v>1178</v>
      </c>
      <c r="B1161" s="7" t="s">
        <v>1786</v>
      </c>
      <c r="C1161" s="163" t="s">
        <v>1863</v>
      </c>
      <c r="D1161" s="163" t="s">
        <v>1864</v>
      </c>
      <c r="E1161" s="164">
        <v>0.91782850057665477</v>
      </c>
      <c r="F1161" s="165">
        <v>10.26</v>
      </c>
      <c r="G1161" s="109">
        <v>1.2</v>
      </c>
    </row>
    <row r="1162" spans="1:7" s="89" customFormat="1" ht="14.4" customHeight="1">
      <c r="A1162" s="94" t="s">
        <v>1179</v>
      </c>
      <c r="B1162" s="95" t="s">
        <v>1786</v>
      </c>
      <c r="C1162" s="100" t="s">
        <v>1863</v>
      </c>
      <c r="D1162" s="100" t="s">
        <v>1864</v>
      </c>
      <c r="E1162" s="141">
        <v>3.633591923410751</v>
      </c>
      <c r="F1162" s="97"/>
      <c r="G1162" s="110">
        <v>1.2</v>
      </c>
    </row>
    <row r="1163" spans="1:7" s="89" customFormat="1" ht="14.4" customHeight="1">
      <c r="A1163" s="92" t="s">
        <v>1180</v>
      </c>
      <c r="B1163" s="5" t="s">
        <v>1787</v>
      </c>
      <c r="C1163" s="99" t="s">
        <v>1863</v>
      </c>
      <c r="D1163" s="99" t="s">
        <v>1864</v>
      </c>
      <c r="E1163" s="140">
        <v>0.38779265986271344</v>
      </c>
      <c r="F1163" s="96">
        <v>5.37</v>
      </c>
      <c r="G1163" s="107">
        <v>1.2</v>
      </c>
    </row>
    <row r="1164" spans="1:7" s="89" customFormat="1" ht="14.4" customHeight="1">
      <c r="A1164" s="93" t="s">
        <v>1181</v>
      </c>
      <c r="B1164" s="159" t="s">
        <v>1787</v>
      </c>
      <c r="C1164" s="160" t="s">
        <v>1863</v>
      </c>
      <c r="D1164" s="160" t="s">
        <v>1864</v>
      </c>
      <c r="E1164" s="161">
        <v>0.52383813324359718</v>
      </c>
      <c r="F1164" s="162">
        <v>7.4</v>
      </c>
      <c r="G1164" s="108">
        <v>1.2</v>
      </c>
    </row>
    <row r="1165" spans="1:7" s="89" customFormat="1" ht="14.4" customHeight="1">
      <c r="A1165" s="156" t="s">
        <v>1182</v>
      </c>
      <c r="B1165" s="7" t="s">
        <v>1787</v>
      </c>
      <c r="C1165" s="163" t="s">
        <v>1863</v>
      </c>
      <c r="D1165" s="163" t="s">
        <v>1864</v>
      </c>
      <c r="E1165" s="164">
        <v>0.92784616972788203</v>
      </c>
      <c r="F1165" s="165">
        <v>12.04</v>
      </c>
      <c r="G1165" s="109">
        <v>1.2</v>
      </c>
    </row>
    <row r="1166" spans="1:7" s="89" customFormat="1" ht="14.4" customHeight="1">
      <c r="A1166" s="94" t="s">
        <v>1183</v>
      </c>
      <c r="B1166" s="95" t="s">
        <v>1787</v>
      </c>
      <c r="C1166" s="100" t="s">
        <v>1863</v>
      </c>
      <c r="D1166" s="100" t="s">
        <v>1864</v>
      </c>
      <c r="E1166" s="141">
        <v>1.7603528277688985</v>
      </c>
      <c r="F1166" s="97">
        <v>22.15</v>
      </c>
      <c r="G1166" s="110">
        <v>1.2</v>
      </c>
    </row>
    <row r="1167" spans="1:7" s="89" customFormat="1" ht="14.4" customHeight="1">
      <c r="A1167" s="92" t="s">
        <v>1184</v>
      </c>
      <c r="B1167" s="5" t="s">
        <v>1788</v>
      </c>
      <c r="C1167" s="99" t="s">
        <v>1863</v>
      </c>
      <c r="D1167" s="99" t="s">
        <v>1864</v>
      </c>
      <c r="E1167" s="140">
        <v>0.31521005131590674</v>
      </c>
      <c r="F1167" s="96">
        <v>4.09</v>
      </c>
      <c r="G1167" s="107">
        <v>1.2</v>
      </c>
    </row>
    <row r="1168" spans="1:7" s="89" customFormat="1" ht="14.4" customHeight="1">
      <c r="A1168" s="93" t="s">
        <v>1185</v>
      </c>
      <c r="B1168" s="159" t="s">
        <v>1788</v>
      </c>
      <c r="C1168" s="160" t="s">
        <v>1863</v>
      </c>
      <c r="D1168" s="160" t="s">
        <v>1864</v>
      </c>
      <c r="E1168" s="161">
        <v>0.42166574627605224</v>
      </c>
      <c r="F1168" s="162">
        <v>5.49</v>
      </c>
      <c r="G1168" s="108">
        <v>1.2</v>
      </c>
    </row>
    <row r="1169" spans="1:7" s="89" customFormat="1" ht="14.4" customHeight="1">
      <c r="A1169" s="156" t="s">
        <v>1186</v>
      </c>
      <c r="B1169" s="7" t="s">
        <v>1788</v>
      </c>
      <c r="C1169" s="163" t="s">
        <v>1863</v>
      </c>
      <c r="D1169" s="163" t="s">
        <v>1864</v>
      </c>
      <c r="E1169" s="164">
        <v>0.66902465868618433</v>
      </c>
      <c r="F1169" s="165">
        <v>8</v>
      </c>
      <c r="G1169" s="109">
        <v>1.2</v>
      </c>
    </row>
    <row r="1170" spans="1:7" s="89" customFormat="1" ht="14.4" customHeight="1">
      <c r="A1170" s="94" t="s">
        <v>1187</v>
      </c>
      <c r="B1170" s="95" t="s">
        <v>1788</v>
      </c>
      <c r="C1170" s="100" t="s">
        <v>1863</v>
      </c>
      <c r="D1170" s="100" t="s">
        <v>1864</v>
      </c>
      <c r="E1170" s="141">
        <v>1.4147701350872277</v>
      </c>
      <c r="F1170" s="97">
        <v>18.36</v>
      </c>
      <c r="G1170" s="110">
        <v>1.2</v>
      </c>
    </row>
    <row r="1171" spans="1:7" s="89" customFormat="1" ht="14.4" customHeight="1">
      <c r="A1171" s="92" t="s">
        <v>1188</v>
      </c>
      <c r="B1171" s="5" t="s">
        <v>1789</v>
      </c>
      <c r="C1171" s="99" t="s">
        <v>1863</v>
      </c>
      <c r="D1171" s="99" t="s">
        <v>1864</v>
      </c>
      <c r="E1171" s="140">
        <v>0.28668801724948989</v>
      </c>
      <c r="F1171" s="96">
        <v>3.45</v>
      </c>
      <c r="G1171" s="107">
        <v>1.2</v>
      </c>
    </row>
    <row r="1172" spans="1:7" s="89" customFormat="1" ht="14.4" customHeight="1">
      <c r="A1172" s="93" t="s">
        <v>1189</v>
      </c>
      <c r="B1172" s="159" t="s">
        <v>1789</v>
      </c>
      <c r="C1172" s="160" t="s">
        <v>1863</v>
      </c>
      <c r="D1172" s="160" t="s">
        <v>1864</v>
      </c>
      <c r="E1172" s="161">
        <v>0.42027460740008193</v>
      </c>
      <c r="F1172" s="162">
        <v>4.99</v>
      </c>
      <c r="G1172" s="108">
        <v>1.2</v>
      </c>
    </row>
    <row r="1173" spans="1:7" s="89" customFormat="1" ht="14.4" customHeight="1">
      <c r="A1173" s="156" t="s">
        <v>1190</v>
      </c>
      <c r="B1173" s="7" t="s">
        <v>1789</v>
      </c>
      <c r="C1173" s="163" t="s">
        <v>1863</v>
      </c>
      <c r="D1173" s="163" t="s">
        <v>1864</v>
      </c>
      <c r="E1173" s="164">
        <v>0.65888613180955768</v>
      </c>
      <c r="F1173" s="165">
        <v>8.1</v>
      </c>
      <c r="G1173" s="109">
        <v>1.2</v>
      </c>
    </row>
    <row r="1174" spans="1:7" s="89" customFormat="1" ht="14.4" customHeight="1">
      <c r="A1174" s="94" t="s">
        <v>1191</v>
      </c>
      <c r="B1174" s="95" t="s">
        <v>1789</v>
      </c>
      <c r="C1174" s="100" t="s">
        <v>1863</v>
      </c>
      <c r="D1174" s="100" t="s">
        <v>1864</v>
      </c>
      <c r="E1174" s="141">
        <v>1.1358220521200697</v>
      </c>
      <c r="F1174" s="97">
        <v>12.536478658536586</v>
      </c>
      <c r="G1174" s="110">
        <v>1.2</v>
      </c>
    </row>
    <row r="1175" spans="1:7" s="89" customFormat="1" ht="14.4" customHeight="1">
      <c r="A1175" s="92" t="s">
        <v>1192</v>
      </c>
      <c r="B1175" s="5" t="s">
        <v>1790</v>
      </c>
      <c r="C1175" s="99" t="s">
        <v>1863</v>
      </c>
      <c r="D1175" s="99" t="s">
        <v>1864</v>
      </c>
      <c r="E1175" s="140">
        <v>0.42663255112635035</v>
      </c>
      <c r="F1175" s="96">
        <v>3.01</v>
      </c>
      <c r="G1175" s="107">
        <v>1.2</v>
      </c>
    </row>
    <row r="1176" spans="1:7" s="89" customFormat="1" ht="14.4" customHeight="1">
      <c r="A1176" s="93" t="s">
        <v>1193</v>
      </c>
      <c r="B1176" s="159" t="s">
        <v>1790</v>
      </c>
      <c r="C1176" s="160" t="s">
        <v>1863</v>
      </c>
      <c r="D1176" s="160" t="s">
        <v>1864</v>
      </c>
      <c r="E1176" s="161">
        <v>0.55791678715650905</v>
      </c>
      <c r="F1176" s="162">
        <v>3.67</v>
      </c>
      <c r="G1176" s="108">
        <v>1.2</v>
      </c>
    </row>
    <row r="1177" spans="1:7" s="89" customFormat="1" ht="14.4" customHeight="1">
      <c r="A1177" s="156" t="s">
        <v>1194</v>
      </c>
      <c r="B1177" s="7" t="s">
        <v>1790</v>
      </c>
      <c r="C1177" s="163" t="s">
        <v>1863</v>
      </c>
      <c r="D1177" s="163" t="s">
        <v>1864</v>
      </c>
      <c r="E1177" s="164">
        <v>0.57834685290595722</v>
      </c>
      <c r="F1177" s="165">
        <v>4.29</v>
      </c>
      <c r="G1177" s="109">
        <v>1.2</v>
      </c>
    </row>
    <row r="1178" spans="1:7" s="89" customFormat="1" ht="14.4" customHeight="1">
      <c r="A1178" s="94" t="s">
        <v>1195</v>
      </c>
      <c r="B1178" s="95" t="s">
        <v>1790</v>
      </c>
      <c r="C1178" s="100" t="s">
        <v>1863</v>
      </c>
      <c r="D1178" s="100" t="s">
        <v>1864</v>
      </c>
      <c r="E1178" s="141">
        <v>1.1951167657369539</v>
      </c>
      <c r="F1178" s="97">
        <v>6.56</v>
      </c>
      <c r="G1178" s="110">
        <v>1.2</v>
      </c>
    </row>
    <row r="1179" spans="1:7" s="89" customFormat="1" ht="14.4" customHeight="1">
      <c r="A1179" s="92" t="s">
        <v>1196</v>
      </c>
      <c r="B1179" s="5" t="s">
        <v>1791</v>
      </c>
      <c r="C1179" s="99" t="s">
        <v>1863</v>
      </c>
      <c r="D1179" s="99" t="s">
        <v>1864</v>
      </c>
      <c r="E1179" s="140">
        <v>0.43626257250295281</v>
      </c>
      <c r="F1179" s="96">
        <v>5.28</v>
      </c>
      <c r="G1179" s="107">
        <v>1.2</v>
      </c>
    </row>
    <row r="1180" spans="1:7" s="89" customFormat="1" ht="14.4" customHeight="1">
      <c r="A1180" s="93" t="s">
        <v>1197</v>
      </c>
      <c r="B1180" s="159" t="s">
        <v>1791</v>
      </c>
      <c r="C1180" s="160" t="s">
        <v>1863</v>
      </c>
      <c r="D1180" s="160" t="s">
        <v>1864</v>
      </c>
      <c r="E1180" s="161">
        <v>0.59109699629130297</v>
      </c>
      <c r="F1180" s="162">
        <v>7.96</v>
      </c>
      <c r="G1180" s="108">
        <v>1.2</v>
      </c>
    </row>
    <row r="1181" spans="1:7" s="89" customFormat="1" ht="14.4" customHeight="1">
      <c r="A1181" s="156" t="s">
        <v>1198</v>
      </c>
      <c r="B1181" s="7" t="s">
        <v>1791</v>
      </c>
      <c r="C1181" s="163" t="s">
        <v>1863</v>
      </c>
      <c r="D1181" s="163" t="s">
        <v>1864</v>
      </c>
      <c r="E1181" s="164">
        <v>0.90263097351425037</v>
      </c>
      <c r="F1181" s="165">
        <v>9.73</v>
      </c>
      <c r="G1181" s="109">
        <v>1.2</v>
      </c>
    </row>
    <row r="1182" spans="1:7" s="89" customFormat="1" ht="14.4" customHeight="1">
      <c r="A1182" s="94" t="s">
        <v>1199</v>
      </c>
      <c r="B1182" s="95" t="s">
        <v>1791</v>
      </c>
      <c r="C1182" s="100" t="s">
        <v>1863</v>
      </c>
      <c r="D1182" s="100" t="s">
        <v>1864</v>
      </c>
      <c r="E1182" s="141">
        <v>2.0828390142397879</v>
      </c>
      <c r="F1182" s="97">
        <v>22.69</v>
      </c>
      <c r="G1182" s="110">
        <v>1.2</v>
      </c>
    </row>
    <row r="1183" spans="1:7" s="89" customFormat="1" ht="14.4" customHeight="1">
      <c r="A1183" s="92" t="s">
        <v>1200</v>
      </c>
      <c r="B1183" s="5" t="s">
        <v>1792</v>
      </c>
      <c r="C1183" s="99" t="s">
        <v>1863</v>
      </c>
      <c r="D1183" s="99" t="s">
        <v>1864</v>
      </c>
      <c r="E1183" s="140">
        <v>0.36321206917366577</v>
      </c>
      <c r="F1183" s="96">
        <v>4.99</v>
      </c>
      <c r="G1183" s="107">
        <v>1.2</v>
      </c>
    </row>
    <row r="1184" spans="1:7" s="89" customFormat="1" ht="14.4" customHeight="1">
      <c r="A1184" s="93" t="s">
        <v>1201</v>
      </c>
      <c r="B1184" s="159" t="s">
        <v>1792</v>
      </c>
      <c r="C1184" s="160" t="s">
        <v>1863</v>
      </c>
      <c r="D1184" s="160" t="s">
        <v>1864</v>
      </c>
      <c r="E1184" s="161">
        <v>0.44920353707188071</v>
      </c>
      <c r="F1184" s="162">
        <v>6.22</v>
      </c>
      <c r="G1184" s="108">
        <v>1.2</v>
      </c>
    </row>
    <row r="1185" spans="1:7" s="89" customFormat="1" ht="14.4" customHeight="1">
      <c r="A1185" s="156" t="s">
        <v>1202</v>
      </c>
      <c r="B1185" s="7" t="s">
        <v>1792</v>
      </c>
      <c r="C1185" s="163" t="s">
        <v>1863</v>
      </c>
      <c r="D1185" s="163" t="s">
        <v>1864</v>
      </c>
      <c r="E1185" s="164">
        <v>0.78338556218611388</v>
      </c>
      <c r="F1185" s="165">
        <v>12.3</v>
      </c>
      <c r="G1185" s="109">
        <v>1.2</v>
      </c>
    </row>
    <row r="1186" spans="1:7" s="89" customFormat="1" ht="14.4" customHeight="1">
      <c r="A1186" s="94" t="s">
        <v>1203</v>
      </c>
      <c r="B1186" s="95" t="s">
        <v>1792</v>
      </c>
      <c r="C1186" s="100" t="s">
        <v>1863</v>
      </c>
      <c r="D1186" s="100" t="s">
        <v>1864</v>
      </c>
      <c r="E1186" s="141">
        <v>1.0338682717924987</v>
      </c>
      <c r="F1186" s="97"/>
      <c r="G1186" s="110">
        <v>1.2</v>
      </c>
    </row>
    <row r="1187" spans="1:7" s="89" customFormat="1" ht="14.4" customHeight="1">
      <c r="A1187" s="92" t="s">
        <v>1204</v>
      </c>
      <c r="B1187" s="5" t="s">
        <v>1793</v>
      </c>
      <c r="C1187" s="99" t="s">
        <v>1863</v>
      </c>
      <c r="D1187" s="99" t="s">
        <v>1864</v>
      </c>
      <c r="E1187" s="140">
        <v>0.57968112426470175</v>
      </c>
      <c r="F1187" s="96">
        <v>7.39</v>
      </c>
      <c r="G1187" s="107">
        <v>1.2</v>
      </c>
    </row>
    <row r="1188" spans="1:7" s="89" customFormat="1" ht="14.4" customHeight="1">
      <c r="A1188" s="93" t="s">
        <v>1205</v>
      </c>
      <c r="B1188" s="159" t="s">
        <v>1793</v>
      </c>
      <c r="C1188" s="160" t="s">
        <v>1863</v>
      </c>
      <c r="D1188" s="160" t="s">
        <v>1864</v>
      </c>
      <c r="E1188" s="161">
        <v>0.90716098707107329</v>
      </c>
      <c r="F1188" s="162">
        <v>10.84</v>
      </c>
      <c r="G1188" s="108">
        <v>1.2</v>
      </c>
    </row>
    <row r="1189" spans="1:7" s="89" customFormat="1" ht="14.4" customHeight="1">
      <c r="A1189" s="156" t="s">
        <v>1206</v>
      </c>
      <c r="B1189" s="7" t="s">
        <v>1793</v>
      </c>
      <c r="C1189" s="163" t="s">
        <v>1863</v>
      </c>
      <c r="D1189" s="163" t="s">
        <v>1864</v>
      </c>
      <c r="E1189" s="164">
        <v>1.2550999594674792</v>
      </c>
      <c r="F1189" s="165">
        <v>12.75</v>
      </c>
      <c r="G1189" s="109">
        <v>1.2</v>
      </c>
    </row>
    <row r="1190" spans="1:7" s="89" customFormat="1" ht="14.4" customHeight="1">
      <c r="A1190" s="94" t="s">
        <v>1207</v>
      </c>
      <c r="B1190" s="95" t="s">
        <v>1793</v>
      </c>
      <c r="C1190" s="100" t="s">
        <v>1863</v>
      </c>
      <c r="D1190" s="100" t="s">
        <v>1864</v>
      </c>
      <c r="E1190" s="141">
        <v>5.1849515758982658</v>
      </c>
      <c r="F1190" s="97">
        <v>39.94</v>
      </c>
      <c r="G1190" s="110">
        <v>1.2</v>
      </c>
    </row>
    <row r="1191" spans="1:7" s="89" customFormat="1" ht="14.4" customHeight="1">
      <c r="A1191" s="92" t="s">
        <v>1208</v>
      </c>
      <c r="B1191" s="5" t="s">
        <v>1794</v>
      </c>
      <c r="C1191" s="99" t="s">
        <v>1863</v>
      </c>
      <c r="D1191" s="99" t="s">
        <v>1864</v>
      </c>
      <c r="E1191" s="140">
        <v>0.50406209601584984</v>
      </c>
      <c r="F1191" s="96">
        <v>5.07</v>
      </c>
      <c r="G1191" s="107">
        <v>1.2</v>
      </c>
    </row>
    <row r="1192" spans="1:7" s="89" customFormat="1" ht="14.4" customHeight="1">
      <c r="A1192" s="93" t="s">
        <v>1209</v>
      </c>
      <c r="B1192" s="159" t="s">
        <v>1794</v>
      </c>
      <c r="C1192" s="160" t="s">
        <v>1863</v>
      </c>
      <c r="D1192" s="160" t="s">
        <v>1864</v>
      </c>
      <c r="E1192" s="161">
        <v>0.61954925374805281</v>
      </c>
      <c r="F1192" s="162">
        <v>6.6</v>
      </c>
      <c r="G1192" s="108">
        <v>1.2</v>
      </c>
    </row>
    <row r="1193" spans="1:7" s="89" customFormat="1" ht="14.4" customHeight="1">
      <c r="A1193" s="156" t="s">
        <v>1210</v>
      </c>
      <c r="B1193" s="7" t="s">
        <v>1794</v>
      </c>
      <c r="C1193" s="163" t="s">
        <v>1863</v>
      </c>
      <c r="D1193" s="163" t="s">
        <v>1864</v>
      </c>
      <c r="E1193" s="164">
        <v>0.86687423315028078</v>
      </c>
      <c r="F1193" s="165">
        <v>7.28</v>
      </c>
      <c r="G1193" s="109">
        <v>1.2</v>
      </c>
    </row>
    <row r="1194" spans="1:7" s="89" customFormat="1" ht="14.4" customHeight="1">
      <c r="A1194" s="94" t="s">
        <v>1211</v>
      </c>
      <c r="B1194" s="95" t="s">
        <v>1794</v>
      </c>
      <c r="C1194" s="100" t="s">
        <v>1863</v>
      </c>
      <c r="D1194" s="100" t="s">
        <v>1864</v>
      </c>
      <c r="E1194" s="141">
        <v>1.4538705630525997</v>
      </c>
      <c r="F1194" s="97">
        <v>14.88</v>
      </c>
      <c r="G1194" s="110">
        <v>1.2</v>
      </c>
    </row>
    <row r="1195" spans="1:7" s="89" customFormat="1" ht="14.4" customHeight="1">
      <c r="A1195" s="92" t="s">
        <v>1212</v>
      </c>
      <c r="B1195" s="5" t="s">
        <v>1795</v>
      </c>
      <c r="C1195" s="99" t="s">
        <v>1865</v>
      </c>
      <c r="D1195" s="99" t="s">
        <v>1866</v>
      </c>
      <c r="E1195" s="140">
        <v>0.24629197450393484</v>
      </c>
      <c r="F1195" s="96">
        <v>1.95</v>
      </c>
      <c r="G1195" s="107">
        <v>1.1000000000000001</v>
      </c>
    </row>
    <row r="1196" spans="1:7" s="89" customFormat="1" ht="14.4" customHeight="1">
      <c r="A1196" s="93" t="s">
        <v>1213</v>
      </c>
      <c r="B1196" s="159" t="s">
        <v>1795</v>
      </c>
      <c r="C1196" s="160" t="s">
        <v>1865</v>
      </c>
      <c r="D1196" s="160" t="s">
        <v>1866</v>
      </c>
      <c r="E1196" s="161">
        <v>0.37678868679041005</v>
      </c>
      <c r="F1196" s="162">
        <v>2.1800000000000002</v>
      </c>
      <c r="G1196" s="108">
        <v>1.1000000000000001</v>
      </c>
    </row>
    <row r="1197" spans="1:7" s="89" customFormat="1" ht="14.4" customHeight="1">
      <c r="A1197" s="156" t="s">
        <v>1214</v>
      </c>
      <c r="B1197" s="7" t="s">
        <v>1795</v>
      </c>
      <c r="C1197" s="163" t="s">
        <v>1865</v>
      </c>
      <c r="D1197" s="163" t="s">
        <v>1866</v>
      </c>
      <c r="E1197" s="164">
        <v>0.59686697017257595</v>
      </c>
      <c r="F1197" s="165">
        <v>2.85</v>
      </c>
      <c r="G1197" s="109">
        <v>1.1000000000000001</v>
      </c>
    </row>
    <row r="1198" spans="1:7" s="89" customFormat="1" ht="14.4" customHeight="1">
      <c r="A1198" s="94" t="s">
        <v>1215</v>
      </c>
      <c r="B1198" s="95" t="s">
        <v>1795</v>
      </c>
      <c r="C1198" s="100" t="s">
        <v>1865</v>
      </c>
      <c r="D1198" s="100" t="s">
        <v>1866</v>
      </c>
      <c r="E1198" s="141">
        <v>1.215345872882766</v>
      </c>
      <c r="F1198" s="97">
        <v>5.26</v>
      </c>
      <c r="G1198" s="110">
        <v>1.1000000000000001</v>
      </c>
    </row>
    <row r="1199" spans="1:7" s="89" customFormat="1" ht="14.4" customHeight="1">
      <c r="A1199" s="92" t="s">
        <v>1216</v>
      </c>
      <c r="B1199" s="5" t="s">
        <v>1796</v>
      </c>
      <c r="C1199" s="99" t="s">
        <v>1865</v>
      </c>
      <c r="D1199" s="99" t="s">
        <v>1866</v>
      </c>
      <c r="E1199" s="140">
        <v>0.44813122537064642</v>
      </c>
      <c r="F1199" s="96">
        <v>8.82</v>
      </c>
      <c r="G1199" s="107">
        <v>1.1000000000000001</v>
      </c>
    </row>
    <row r="1200" spans="1:7" s="89" customFormat="1" ht="14.4" customHeight="1">
      <c r="A1200" s="93" t="s">
        <v>1217</v>
      </c>
      <c r="B1200" s="159" t="s">
        <v>1796</v>
      </c>
      <c r="C1200" s="160" t="s">
        <v>1865</v>
      </c>
      <c r="D1200" s="160" t="s">
        <v>1866</v>
      </c>
      <c r="E1200" s="161">
        <v>0.55101934441658162</v>
      </c>
      <c r="F1200" s="162">
        <v>10.029999999999999</v>
      </c>
      <c r="G1200" s="108">
        <v>1.1000000000000001</v>
      </c>
    </row>
    <row r="1201" spans="1:7" s="89" customFormat="1" ht="14.4" customHeight="1">
      <c r="A1201" s="156" t="s">
        <v>1218</v>
      </c>
      <c r="B1201" s="7" t="s">
        <v>1796</v>
      </c>
      <c r="C1201" s="163" t="s">
        <v>1865</v>
      </c>
      <c r="D1201" s="163" t="s">
        <v>1866</v>
      </c>
      <c r="E1201" s="164">
        <v>0.67473280579750039</v>
      </c>
      <c r="F1201" s="165">
        <v>12.655268260070198</v>
      </c>
      <c r="G1201" s="109">
        <v>1.1000000000000001</v>
      </c>
    </row>
    <row r="1202" spans="1:7" s="89" customFormat="1" ht="14.4" customHeight="1">
      <c r="A1202" s="94" t="s">
        <v>1219</v>
      </c>
      <c r="B1202" s="95" t="s">
        <v>1796</v>
      </c>
      <c r="C1202" s="100" t="s">
        <v>1865</v>
      </c>
      <c r="D1202" s="100" t="s">
        <v>1866</v>
      </c>
      <c r="E1202" s="141">
        <v>1.7813674488411846</v>
      </c>
      <c r="F1202" s="97">
        <v>13.850290858725765</v>
      </c>
      <c r="G1202" s="110">
        <v>1.1000000000000001</v>
      </c>
    </row>
    <row r="1203" spans="1:7" s="89" customFormat="1" ht="14.4" customHeight="1">
      <c r="A1203" s="92" t="s">
        <v>1220</v>
      </c>
      <c r="B1203" s="5" t="s">
        <v>1797</v>
      </c>
      <c r="C1203" s="99" t="s">
        <v>1865</v>
      </c>
      <c r="D1203" s="99" t="s">
        <v>1866</v>
      </c>
      <c r="E1203" s="140">
        <v>0.27889177436589574</v>
      </c>
      <c r="F1203" s="96">
        <v>3.32</v>
      </c>
      <c r="G1203" s="107">
        <v>1.1000000000000001</v>
      </c>
    </row>
    <row r="1204" spans="1:7" s="89" customFormat="1" ht="14.4" customHeight="1">
      <c r="A1204" s="93" t="s">
        <v>1221</v>
      </c>
      <c r="B1204" s="159" t="s">
        <v>1797</v>
      </c>
      <c r="C1204" s="160" t="s">
        <v>1865</v>
      </c>
      <c r="D1204" s="160" t="s">
        <v>1866</v>
      </c>
      <c r="E1204" s="161">
        <v>0.3982045235597434</v>
      </c>
      <c r="F1204" s="162">
        <v>4.03</v>
      </c>
      <c r="G1204" s="108">
        <v>1.1000000000000001</v>
      </c>
    </row>
    <row r="1205" spans="1:7" s="89" customFormat="1" ht="14.4" customHeight="1">
      <c r="A1205" s="156" t="s">
        <v>1222</v>
      </c>
      <c r="B1205" s="7" t="s">
        <v>1797</v>
      </c>
      <c r="C1205" s="163" t="s">
        <v>1865</v>
      </c>
      <c r="D1205" s="163" t="s">
        <v>1866</v>
      </c>
      <c r="E1205" s="164">
        <v>0.73893138297643757</v>
      </c>
      <c r="F1205" s="165">
        <v>4.7300000000000004</v>
      </c>
      <c r="G1205" s="109">
        <v>1.1000000000000001</v>
      </c>
    </row>
    <row r="1206" spans="1:7" s="89" customFormat="1" ht="14.4" customHeight="1">
      <c r="A1206" s="94" t="s">
        <v>1223</v>
      </c>
      <c r="B1206" s="95" t="s">
        <v>1797</v>
      </c>
      <c r="C1206" s="100" t="s">
        <v>1865</v>
      </c>
      <c r="D1206" s="100" t="s">
        <v>1866</v>
      </c>
      <c r="E1206" s="141">
        <v>1.6320920218531558</v>
      </c>
      <c r="F1206" s="97">
        <v>8.25</v>
      </c>
      <c r="G1206" s="110">
        <v>1.1000000000000001</v>
      </c>
    </row>
    <row r="1207" spans="1:7" s="89" customFormat="1" ht="14.4" customHeight="1">
      <c r="A1207" s="92" t="s">
        <v>1224</v>
      </c>
      <c r="B1207" s="5" t="s">
        <v>1798</v>
      </c>
      <c r="C1207" s="99" t="s">
        <v>1865</v>
      </c>
      <c r="D1207" s="99" t="s">
        <v>1866</v>
      </c>
      <c r="E1207" s="140">
        <v>0.31468238663533221</v>
      </c>
      <c r="F1207" s="96">
        <v>3.4</v>
      </c>
      <c r="G1207" s="107">
        <v>1.1000000000000001</v>
      </c>
    </row>
    <row r="1208" spans="1:7" s="89" customFormat="1" ht="14.4" customHeight="1">
      <c r="A1208" s="93" t="s">
        <v>1225</v>
      </c>
      <c r="B1208" s="159" t="s">
        <v>1798</v>
      </c>
      <c r="C1208" s="160" t="s">
        <v>1865</v>
      </c>
      <c r="D1208" s="160" t="s">
        <v>1866</v>
      </c>
      <c r="E1208" s="161">
        <v>0.3814412740734785</v>
      </c>
      <c r="F1208" s="162">
        <v>3.91</v>
      </c>
      <c r="G1208" s="108">
        <v>1.1000000000000001</v>
      </c>
    </row>
    <row r="1209" spans="1:7" s="89" customFormat="1" ht="14.4" customHeight="1">
      <c r="A1209" s="156" t="s">
        <v>1226</v>
      </c>
      <c r="B1209" s="7" t="s">
        <v>1798</v>
      </c>
      <c r="C1209" s="163" t="s">
        <v>1865</v>
      </c>
      <c r="D1209" s="163" t="s">
        <v>1866</v>
      </c>
      <c r="E1209" s="164">
        <v>0.69402788196184939</v>
      </c>
      <c r="F1209" s="165">
        <v>4.3899999999999997</v>
      </c>
      <c r="G1209" s="109">
        <v>1.1000000000000001</v>
      </c>
    </row>
    <row r="1210" spans="1:7" s="89" customFormat="1" ht="14.4" customHeight="1">
      <c r="A1210" s="94" t="s">
        <v>1227</v>
      </c>
      <c r="B1210" s="95" t="s">
        <v>1798</v>
      </c>
      <c r="C1210" s="100" t="s">
        <v>1865</v>
      </c>
      <c r="D1210" s="100" t="s">
        <v>1866</v>
      </c>
      <c r="E1210" s="141">
        <v>1.6256023396196633</v>
      </c>
      <c r="F1210" s="97">
        <v>7.83</v>
      </c>
      <c r="G1210" s="110">
        <v>1.1000000000000001</v>
      </c>
    </row>
    <row r="1211" spans="1:7" s="89" customFormat="1" ht="14.4" customHeight="1">
      <c r="A1211" s="92" t="s">
        <v>1228</v>
      </c>
      <c r="B1211" s="5" t="s">
        <v>1799</v>
      </c>
      <c r="C1211" s="99" t="s">
        <v>1865</v>
      </c>
      <c r="D1211" s="99" t="s">
        <v>1866</v>
      </c>
      <c r="E1211" s="140">
        <v>0.36798757304924568</v>
      </c>
      <c r="F1211" s="96">
        <v>2.89</v>
      </c>
      <c r="G1211" s="107">
        <v>1.1000000000000001</v>
      </c>
    </row>
    <row r="1212" spans="1:7" s="89" customFormat="1" ht="14.4" customHeight="1">
      <c r="A1212" s="93" t="s">
        <v>1229</v>
      </c>
      <c r="B1212" s="159" t="s">
        <v>1799</v>
      </c>
      <c r="C1212" s="160" t="s">
        <v>1865</v>
      </c>
      <c r="D1212" s="160" t="s">
        <v>1866</v>
      </c>
      <c r="E1212" s="161">
        <v>0.50407096110457073</v>
      </c>
      <c r="F1212" s="162">
        <v>3.52</v>
      </c>
      <c r="G1212" s="108">
        <v>1.1000000000000001</v>
      </c>
    </row>
    <row r="1213" spans="1:7" s="89" customFormat="1" ht="14.4" customHeight="1">
      <c r="A1213" s="156" t="s">
        <v>1230</v>
      </c>
      <c r="B1213" s="7" t="s">
        <v>1799</v>
      </c>
      <c r="C1213" s="163" t="s">
        <v>1865</v>
      </c>
      <c r="D1213" s="163" t="s">
        <v>1866</v>
      </c>
      <c r="E1213" s="164">
        <v>0.857846410882114</v>
      </c>
      <c r="F1213" s="165">
        <v>5.07</v>
      </c>
      <c r="G1213" s="109">
        <v>1.1000000000000001</v>
      </c>
    </row>
    <row r="1214" spans="1:7" s="89" customFormat="1" ht="14.4" customHeight="1">
      <c r="A1214" s="94" t="s">
        <v>1231</v>
      </c>
      <c r="B1214" s="95" t="s">
        <v>1799</v>
      </c>
      <c r="C1214" s="100" t="s">
        <v>1865</v>
      </c>
      <c r="D1214" s="100" t="s">
        <v>1866</v>
      </c>
      <c r="E1214" s="141">
        <v>1.9002634968393983</v>
      </c>
      <c r="F1214" s="97">
        <v>9.56</v>
      </c>
      <c r="G1214" s="110">
        <v>1.1000000000000001</v>
      </c>
    </row>
    <row r="1215" spans="1:7" s="89" customFormat="1" ht="14.4" customHeight="1">
      <c r="A1215" s="92" t="s">
        <v>1232</v>
      </c>
      <c r="B1215" s="5" t="s">
        <v>1800</v>
      </c>
      <c r="C1215" s="99" t="s">
        <v>1865</v>
      </c>
      <c r="D1215" s="99" t="s">
        <v>1866</v>
      </c>
      <c r="E1215" s="140">
        <v>0.38576279823888981</v>
      </c>
      <c r="F1215" s="96">
        <v>4.37</v>
      </c>
      <c r="G1215" s="107">
        <v>1.1000000000000001</v>
      </c>
    </row>
    <row r="1216" spans="1:7" s="89" customFormat="1" ht="14.4" customHeight="1">
      <c r="A1216" s="93" t="s">
        <v>1233</v>
      </c>
      <c r="B1216" s="159" t="s">
        <v>1800</v>
      </c>
      <c r="C1216" s="160" t="s">
        <v>1865</v>
      </c>
      <c r="D1216" s="160" t="s">
        <v>1866</v>
      </c>
      <c r="E1216" s="161">
        <v>0.42278966982405569</v>
      </c>
      <c r="F1216" s="162">
        <v>4.4000000000000004</v>
      </c>
      <c r="G1216" s="108">
        <v>1.1000000000000001</v>
      </c>
    </row>
    <row r="1217" spans="1:7" s="89" customFormat="1" ht="14.4" customHeight="1">
      <c r="A1217" s="156" t="s">
        <v>1234</v>
      </c>
      <c r="B1217" s="7" t="s">
        <v>1800</v>
      </c>
      <c r="C1217" s="163" t="s">
        <v>1865</v>
      </c>
      <c r="D1217" s="163" t="s">
        <v>1866</v>
      </c>
      <c r="E1217" s="164">
        <v>0.73928346216811791</v>
      </c>
      <c r="F1217" s="165">
        <v>4.47</v>
      </c>
      <c r="G1217" s="109">
        <v>1.1000000000000001</v>
      </c>
    </row>
    <row r="1218" spans="1:7" s="89" customFormat="1" ht="14.4" customHeight="1">
      <c r="A1218" s="94" t="s">
        <v>1235</v>
      </c>
      <c r="B1218" s="95" t="s">
        <v>1800</v>
      </c>
      <c r="C1218" s="100" t="s">
        <v>1865</v>
      </c>
      <c r="D1218" s="100" t="s">
        <v>1866</v>
      </c>
      <c r="E1218" s="141">
        <v>1.2783739523963515</v>
      </c>
      <c r="F1218" s="97">
        <v>5.8</v>
      </c>
      <c r="G1218" s="110">
        <v>1.1000000000000001</v>
      </c>
    </row>
    <row r="1219" spans="1:7" s="89" customFormat="1" ht="14.4" customHeight="1">
      <c r="A1219" s="92" t="s">
        <v>1801</v>
      </c>
      <c r="B1219" s="5" t="s">
        <v>1802</v>
      </c>
      <c r="C1219" s="99" t="s">
        <v>1857</v>
      </c>
      <c r="D1219" s="99" t="s">
        <v>1858</v>
      </c>
      <c r="E1219" s="140">
        <v>1.3389046472979291</v>
      </c>
      <c r="F1219" s="96">
        <v>3.23</v>
      </c>
      <c r="G1219" s="107">
        <v>1</v>
      </c>
    </row>
    <row r="1220" spans="1:7" s="89" customFormat="1" ht="14.4" customHeight="1">
      <c r="A1220" s="93" t="s">
        <v>1803</v>
      </c>
      <c r="B1220" s="159" t="s">
        <v>1802</v>
      </c>
      <c r="C1220" s="160" t="s">
        <v>1857</v>
      </c>
      <c r="D1220" s="160" t="s">
        <v>1858</v>
      </c>
      <c r="E1220" s="161">
        <v>1.6935571632512878</v>
      </c>
      <c r="F1220" s="162">
        <v>5.08</v>
      </c>
      <c r="G1220" s="108">
        <v>1</v>
      </c>
    </row>
    <row r="1221" spans="1:7" s="89" customFormat="1" ht="14.4" customHeight="1">
      <c r="A1221" s="156" t="s">
        <v>1804</v>
      </c>
      <c r="B1221" s="7" t="s">
        <v>1802</v>
      </c>
      <c r="C1221" s="163" t="s">
        <v>1857</v>
      </c>
      <c r="D1221" s="163" t="s">
        <v>1858</v>
      </c>
      <c r="E1221" s="164">
        <v>2.5233164111399313</v>
      </c>
      <c r="F1221" s="165">
        <v>8.5500000000000007</v>
      </c>
      <c r="G1221" s="109">
        <v>1</v>
      </c>
    </row>
    <row r="1222" spans="1:7" s="89" customFormat="1" ht="14.4" customHeight="1">
      <c r="A1222" s="94" t="s">
        <v>1805</v>
      </c>
      <c r="B1222" s="95" t="s">
        <v>1802</v>
      </c>
      <c r="C1222" s="100" t="s">
        <v>1857</v>
      </c>
      <c r="D1222" s="100" t="s">
        <v>1858</v>
      </c>
      <c r="E1222" s="141">
        <v>4.736720832200966</v>
      </c>
      <c r="F1222" s="97">
        <v>16.29</v>
      </c>
      <c r="G1222" s="110">
        <v>1</v>
      </c>
    </row>
    <row r="1223" spans="1:7" s="89" customFormat="1" ht="14.4" customHeight="1">
      <c r="A1223" s="92" t="s">
        <v>1806</v>
      </c>
      <c r="B1223" s="5" t="s">
        <v>1807</v>
      </c>
      <c r="C1223" s="99" t="s">
        <v>1857</v>
      </c>
      <c r="D1223" s="99" t="s">
        <v>1858</v>
      </c>
      <c r="E1223" s="140">
        <v>0.97254909488886732</v>
      </c>
      <c r="F1223" s="96">
        <v>3.13</v>
      </c>
      <c r="G1223" s="107">
        <v>1</v>
      </c>
    </row>
    <row r="1224" spans="1:7" s="89" customFormat="1" ht="14.4" customHeight="1">
      <c r="A1224" s="93" t="s">
        <v>1808</v>
      </c>
      <c r="B1224" s="159" t="s">
        <v>1807</v>
      </c>
      <c r="C1224" s="160" t="s">
        <v>1857</v>
      </c>
      <c r="D1224" s="160" t="s">
        <v>1858</v>
      </c>
      <c r="E1224" s="161">
        <v>1.2899105884372806</v>
      </c>
      <c r="F1224" s="162">
        <v>4.8099999999999996</v>
      </c>
      <c r="G1224" s="108">
        <v>1</v>
      </c>
    </row>
    <row r="1225" spans="1:7" s="89" customFormat="1" ht="14.4" customHeight="1">
      <c r="A1225" s="156" t="s">
        <v>1809</v>
      </c>
      <c r="B1225" s="7" t="s">
        <v>1807</v>
      </c>
      <c r="C1225" s="163" t="s">
        <v>1857</v>
      </c>
      <c r="D1225" s="163" t="s">
        <v>1858</v>
      </c>
      <c r="E1225" s="164">
        <v>1.9114550196552895</v>
      </c>
      <c r="F1225" s="165">
        <v>8.0399999999999991</v>
      </c>
      <c r="G1225" s="109">
        <v>1</v>
      </c>
    </row>
    <row r="1226" spans="1:7" s="89" customFormat="1" ht="14.4" customHeight="1">
      <c r="A1226" s="94" t="s">
        <v>1810</v>
      </c>
      <c r="B1226" s="95" t="s">
        <v>1807</v>
      </c>
      <c r="C1226" s="100" t="s">
        <v>1857</v>
      </c>
      <c r="D1226" s="100" t="s">
        <v>1858</v>
      </c>
      <c r="E1226" s="141">
        <v>3.7297242442872007</v>
      </c>
      <c r="F1226" s="97">
        <v>13.74</v>
      </c>
      <c r="G1226" s="110">
        <v>1</v>
      </c>
    </row>
    <row r="1227" spans="1:7" s="89" customFormat="1" ht="14.4" customHeight="1">
      <c r="A1227" s="92" t="s">
        <v>1811</v>
      </c>
      <c r="B1227" s="5" t="s">
        <v>1812</v>
      </c>
      <c r="C1227" s="99" t="s">
        <v>1857</v>
      </c>
      <c r="D1227" s="99" t="s">
        <v>1858</v>
      </c>
      <c r="E1227" s="140">
        <v>0.83093120324605008</v>
      </c>
      <c r="F1227" s="96">
        <v>2.64</v>
      </c>
      <c r="G1227" s="107">
        <v>1</v>
      </c>
    </row>
    <row r="1228" spans="1:7" s="89" customFormat="1" ht="14.4" customHeight="1">
      <c r="A1228" s="93" t="s">
        <v>1813</v>
      </c>
      <c r="B1228" s="159" t="s">
        <v>1812</v>
      </c>
      <c r="C1228" s="160" t="s">
        <v>1857</v>
      </c>
      <c r="D1228" s="160" t="s">
        <v>1858</v>
      </c>
      <c r="E1228" s="161">
        <v>1.0679769822129279</v>
      </c>
      <c r="F1228" s="162">
        <v>3.87</v>
      </c>
      <c r="G1228" s="108">
        <v>1</v>
      </c>
    </row>
    <row r="1229" spans="1:7" s="89" customFormat="1" ht="14.4" customHeight="1">
      <c r="A1229" s="156" t="s">
        <v>1814</v>
      </c>
      <c r="B1229" s="7" t="s">
        <v>1812</v>
      </c>
      <c r="C1229" s="163" t="s">
        <v>1857</v>
      </c>
      <c r="D1229" s="163" t="s">
        <v>1858</v>
      </c>
      <c r="E1229" s="164">
        <v>1.5538754834970845</v>
      </c>
      <c r="F1229" s="165">
        <v>6.39</v>
      </c>
      <c r="G1229" s="109">
        <v>1</v>
      </c>
    </row>
    <row r="1230" spans="1:7" s="89" customFormat="1" ht="14.4" customHeight="1">
      <c r="A1230" s="94" t="s">
        <v>1815</v>
      </c>
      <c r="B1230" s="95" t="s">
        <v>1812</v>
      </c>
      <c r="C1230" s="100" t="s">
        <v>1857</v>
      </c>
      <c r="D1230" s="100" t="s">
        <v>1858</v>
      </c>
      <c r="E1230" s="141">
        <v>2.7810790425176108</v>
      </c>
      <c r="F1230" s="97">
        <v>10.119999999999999</v>
      </c>
      <c r="G1230" s="110">
        <v>1</v>
      </c>
    </row>
    <row r="1231" spans="1:7" s="89" customFormat="1" ht="14.4" customHeight="1">
      <c r="A1231" s="92" t="s">
        <v>1816</v>
      </c>
      <c r="B1231" s="5" t="s">
        <v>1817</v>
      </c>
      <c r="C1231" s="99" t="s">
        <v>1857</v>
      </c>
      <c r="D1231" s="99" t="s">
        <v>1858</v>
      </c>
      <c r="E1231" s="140">
        <v>0.44211394818924898</v>
      </c>
      <c r="F1231" s="96">
        <v>1.88</v>
      </c>
      <c r="G1231" s="107">
        <v>1</v>
      </c>
    </row>
    <row r="1232" spans="1:7" s="89" customFormat="1" ht="14.4" customHeight="1">
      <c r="A1232" s="93" t="s">
        <v>1818</v>
      </c>
      <c r="B1232" s="159" t="s">
        <v>1817</v>
      </c>
      <c r="C1232" s="160" t="s">
        <v>1857</v>
      </c>
      <c r="D1232" s="160" t="s">
        <v>1858</v>
      </c>
      <c r="E1232" s="161">
        <v>0.61687119462429241</v>
      </c>
      <c r="F1232" s="162">
        <v>2.69</v>
      </c>
      <c r="G1232" s="108">
        <v>1</v>
      </c>
    </row>
    <row r="1233" spans="1:7" s="89" customFormat="1" ht="14.4" customHeight="1">
      <c r="A1233" s="156" t="s">
        <v>1819</v>
      </c>
      <c r="B1233" s="7" t="s">
        <v>1817</v>
      </c>
      <c r="C1233" s="163" t="s">
        <v>1857</v>
      </c>
      <c r="D1233" s="163" t="s">
        <v>1858</v>
      </c>
      <c r="E1233" s="164">
        <v>0.96951799219843471</v>
      </c>
      <c r="F1233" s="165">
        <v>4.03</v>
      </c>
      <c r="G1233" s="109">
        <v>1</v>
      </c>
    </row>
    <row r="1234" spans="1:7" s="89" customFormat="1" ht="14.4" customHeight="1">
      <c r="A1234" s="94" t="s">
        <v>1820</v>
      </c>
      <c r="B1234" s="95" t="s">
        <v>1817</v>
      </c>
      <c r="C1234" s="100" t="s">
        <v>1857</v>
      </c>
      <c r="D1234" s="100" t="s">
        <v>1858</v>
      </c>
      <c r="E1234" s="141">
        <v>1.9949100304169989</v>
      </c>
      <c r="F1234" s="97">
        <v>7.82</v>
      </c>
      <c r="G1234" s="110">
        <v>1</v>
      </c>
    </row>
    <row r="1235" spans="1:7" s="89" customFormat="1" ht="14.4" customHeight="1">
      <c r="A1235" s="92" t="s">
        <v>1236</v>
      </c>
      <c r="B1235" s="5" t="s">
        <v>1821</v>
      </c>
      <c r="C1235" s="99" t="s">
        <v>1857</v>
      </c>
      <c r="D1235" s="99" t="s">
        <v>1858</v>
      </c>
      <c r="E1235" s="140">
        <v>0.31264138138244385</v>
      </c>
      <c r="F1235" s="96">
        <v>1.52</v>
      </c>
      <c r="G1235" s="107">
        <v>1</v>
      </c>
    </row>
    <row r="1236" spans="1:7" s="89" customFormat="1" ht="14.4" customHeight="1">
      <c r="A1236" s="93" t="s">
        <v>1237</v>
      </c>
      <c r="B1236" s="159" t="s">
        <v>1821</v>
      </c>
      <c r="C1236" s="160" t="s">
        <v>1857</v>
      </c>
      <c r="D1236" s="160" t="s">
        <v>1858</v>
      </c>
      <c r="E1236" s="161">
        <v>0.46503455256615545</v>
      </c>
      <c r="F1236" s="162">
        <v>2.16</v>
      </c>
      <c r="G1236" s="108">
        <v>1</v>
      </c>
    </row>
    <row r="1237" spans="1:7" s="89" customFormat="1" ht="14.4" customHeight="1">
      <c r="A1237" s="156" t="s">
        <v>1238</v>
      </c>
      <c r="B1237" s="7" t="s">
        <v>1821</v>
      </c>
      <c r="C1237" s="163" t="s">
        <v>1857</v>
      </c>
      <c r="D1237" s="163" t="s">
        <v>1858</v>
      </c>
      <c r="E1237" s="164">
        <v>0.89420383993215891</v>
      </c>
      <c r="F1237" s="165">
        <v>3.56</v>
      </c>
      <c r="G1237" s="109">
        <v>1</v>
      </c>
    </row>
    <row r="1238" spans="1:7" s="89" customFormat="1" ht="14.4" customHeight="1">
      <c r="A1238" s="94" t="s">
        <v>1239</v>
      </c>
      <c r="B1238" s="95" t="s">
        <v>1821</v>
      </c>
      <c r="C1238" s="100" t="s">
        <v>1857</v>
      </c>
      <c r="D1238" s="100" t="s">
        <v>1858</v>
      </c>
      <c r="E1238" s="141">
        <v>1.7472754296548276</v>
      </c>
      <c r="F1238" s="97">
        <v>6.85</v>
      </c>
      <c r="G1238" s="110">
        <v>1</v>
      </c>
    </row>
    <row r="1239" spans="1:7" s="89" customFormat="1" ht="14.4" customHeight="1">
      <c r="A1239" s="92" t="s">
        <v>1240</v>
      </c>
      <c r="B1239" s="5" t="s">
        <v>1822</v>
      </c>
      <c r="C1239" s="99" t="s">
        <v>1857</v>
      </c>
      <c r="D1239" s="99" t="s">
        <v>1858</v>
      </c>
      <c r="E1239" s="140">
        <v>0.34509531024394025</v>
      </c>
      <c r="F1239" s="96">
        <v>1.7</v>
      </c>
      <c r="G1239" s="107">
        <v>1</v>
      </c>
    </row>
    <row r="1240" spans="1:7" s="89" customFormat="1" ht="14.4" customHeight="1">
      <c r="A1240" s="93" t="s">
        <v>1241</v>
      </c>
      <c r="B1240" s="159" t="s">
        <v>1822</v>
      </c>
      <c r="C1240" s="160" t="s">
        <v>1857</v>
      </c>
      <c r="D1240" s="160" t="s">
        <v>1858</v>
      </c>
      <c r="E1240" s="161">
        <v>0.49243978693394519</v>
      </c>
      <c r="F1240" s="162">
        <v>2.42</v>
      </c>
      <c r="G1240" s="108">
        <v>1</v>
      </c>
    </row>
    <row r="1241" spans="1:7" s="89" customFormat="1" ht="14.4" customHeight="1">
      <c r="A1241" s="156" t="s">
        <v>1242</v>
      </c>
      <c r="B1241" s="7" t="s">
        <v>1822</v>
      </c>
      <c r="C1241" s="163" t="s">
        <v>1857</v>
      </c>
      <c r="D1241" s="163" t="s">
        <v>1858</v>
      </c>
      <c r="E1241" s="164">
        <v>0.72137491437559664</v>
      </c>
      <c r="F1241" s="165">
        <v>3.41</v>
      </c>
      <c r="G1241" s="109">
        <v>1</v>
      </c>
    </row>
    <row r="1242" spans="1:7" s="89" customFormat="1" ht="14.4" customHeight="1">
      <c r="A1242" s="94" t="s">
        <v>1243</v>
      </c>
      <c r="B1242" s="95" t="s">
        <v>1822</v>
      </c>
      <c r="C1242" s="100" t="s">
        <v>1857</v>
      </c>
      <c r="D1242" s="100" t="s">
        <v>1858</v>
      </c>
      <c r="E1242" s="141">
        <v>1.2833308835398669</v>
      </c>
      <c r="F1242" s="97">
        <v>5.09</v>
      </c>
      <c r="G1242" s="110">
        <v>1</v>
      </c>
    </row>
    <row r="1243" spans="1:7" s="89" customFormat="1" ht="14.4" customHeight="1">
      <c r="A1243" s="92" t="s">
        <v>1244</v>
      </c>
      <c r="B1243" s="5" t="s">
        <v>1823</v>
      </c>
      <c r="C1243" s="99" t="s">
        <v>1857</v>
      </c>
      <c r="D1243" s="99" t="s">
        <v>1858</v>
      </c>
      <c r="E1243" s="140">
        <v>0.53660009967000788</v>
      </c>
      <c r="F1243" s="96">
        <v>2.74</v>
      </c>
      <c r="G1243" s="107">
        <v>1</v>
      </c>
    </row>
    <row r="1244" spans="1:7" s="89" customFormat="1" ht="14.4" customHeight="1">
      <c r="A1244" s="93" t="s">
        <v>1245</v>
      </c>
      <c r="B1244" s="159" t="s">
        <v>1823</v>
      </c>
      <c r="C1244" s="160" t="s">
        <v>1857</v>
      </c>
      <c r="D1244" s="160" t="s">
        <v>1858</v>
      </c>
      <c r="E1244" s="161">
        <v>0.6609789145849938</v>
      </c>
      <c r="F1244" s="162">
        <v>3.46</v>
      </c>
      <c r="G1244" s="108">
        <v>1</v>
      </c>
    </row>
    <row r="1245" spans="1:7" s="89" customFormat="1" ht="14.4" customHeight="1">
      <c r="A1245" s="156" t="s">
        <v>1246</v>
      </c>
      <c r="B1245" s="7" t="s">
        <v>1823</v>
      </c>
      <c r="C1245" s="163" t="s">
        <v>1857</v>
      </c>
      <c r="D1245" s="163" t="s">
        <v>1858</v>
      </c>
      <c r="E1245" s="164">
        <v>0.95861852888834853</v>
      </c>
      <c r="F1245" s="165">
        <v>5.08</v>
      </c>
      <c r="G1245" s="109">
        <v>1</v>
      </c>
    </row>
    <row r="1246" spans="1:7" s="89" customFormat="1" ht="14.4" customHeight="1">
      <c r="A1246" s="94" t="s">
        <v>1247</v>
      </c>
      <c r="B1246" s="95" t="s">
        <v>1823</v>
      </c>
      <c r="C1246" s="100" t="s">
        <v>1857</v>
      </c>
      <c r="D1246" s="100" t="s">
        <v>1858</v>
      </c>
      <c r="E1246" s="141">
        <v>1.7182276656726825</v>
      </c>
      <c r="F1246" s="97">
        <v>8.4700000000000006</v>
      </c>
      <c r="G1246" s="110">
        <v>1</v>
      </c>
    </row>
    <row r="1247" spans="1:7" s="89" customFormat="1" ht="14.4" customHeight="1">
      <c r="A1247" s="92" t="s">
        <v>1248</v>
      </c>
      <c r="B1247" s="5" t="s">
        <v>1824</v>
      </c>
      <c r="C1247" s="99" t="s">
        <v>1857</v>
      </c>
      <c r="D1247" s="99" t="s">
        <v>1858</v>
      </c>
      <c r="E1247" s="140">
        <v>0.37521722117728734</v>
      </c>
      <c r="F1247" s="96">
        <v>2.1800000000000002</v>
      </c>
      <c r="G1247" s="107">
        <v>1</v>
      </c>
    </row>
    <row r="1248" spans="1:7" s="89" customFormat="1" ht="14.4" customHeight="1">
      <c r="A1248" s="93" t="s">
        <v>1249</v>
      </c>
      <c r="B1248" s="159" t="s">
        <v>1824</v>
      </c>
      <c r="C1248" s="160" t="s">
        <v>1857</v>
      </c>
      <c r="D1248" s="160" t="s">
        <v>1858</v>
      </c>
      <c r="E1248" s="161">
        <v>0.53418405522372325</v>
      </c>
      <c r="F1248" s="162">
        <v>3.08</v>
      </c>
      <c r="G1248" s="108">
        <v>1</v>
      </c>
    </row>
    <row r="1249" spans="1:7" s="89" customFormat="1" ht="14.4" customHeight="1">
      <c r="A1249" s="156" t="s">
        <v>1250</v>
      </c>
      <c r="B1249" s="7" t="s">
        <v>1824</v>
      </c>
      <c r="C1249" s="163" t="s">
        <v>1857</v>
      </c>
      <c r="D1249" s="163" t="s">
        <v>1858</v>
      </c>
      <c r="E1249" s="164">
        <v>0.87530311556390172</v>
      </c>
      <c r="F1249" s="165">
        <v>5.42</v>
      </c>
      <c r="G1249" s="109">
        <v>1</v>
      </c>
    </row>
    <row r="1250" spans="1:7" s="89" customFormat="1" ht="14.4" customHeight="1">
      <c r="A1250" s="94" t="s">
        <v>1251</v>
      </c>
      <c r="B1250" s="95" t="s">
        <v>1824</v>
      </c>
      <c r="C1250" s="100" t="s">
        <v>1857</v>
      </c>
      <c r="D1250" s="100" t="s">
        <v>1858</v>
      </c>
      <c r="E1250" s="141">
        <v>1.838227077802568</v>
      </c>
      <c r="F1250" s="97">
        <v>7.92</v>
      </c>
      <c r="G1250" s="110">
        <v>1</v>
      </c>
    </row>
    <row r="1251" spans="1:7" s="89" customFormat="1" ht="14.4" customHeight="1">
      <c r="A1251" s="92" t="s">
        <v>1252</v>
      </c>
      <c r="B1251" s="5" t="s">
        <v>1825</v>
      </c>
      <c r="C1251" s="99" t="s">
        <v>1857</v>
      </c>
      <c r="D1251" s="99" t="s">
        <v>1858</v>
      </c>
      <c r="E1251" s="140">
        <v>0.50752929321188112</v>
      </c>
      <c r="F1251" s="96">
        <v>1.71</v>
      </c>
      <c r="G1251" s="107">
        <v>1</v>
      </c>
    </row>
    <row r="1252" spans="1:7" s="89" customFormat="1" ht="14.4" customHeight="1">
      <c r="A1252" s="93" t="s">
        <v>1253</v>
      </c>
      <c r="B1252" s="159" t="s">
        <v>1825</v>
      </c>
      <c r="C1252" s="160" t="s">
        <v>1857</v>
      </c>
      <c r="D1252" s="160" t="s">
        <v>1858</v>
      </c>
      <c r="E1252" s="161">
        <v>0.53734744888244024</v>
      </c>
      <c r="F1252" s="162">
        <v>2.3199999999999998</v>
      </c>
      <c r="G1252" s="108">
        <v>1</v>
      </c>
    </row>
    <row r="1253" spans="1:7" s="89" customFormat="1" ht="14.4" customHeight="1">
      <c r="A1253" s="156" t="s">
        <v>1254</v>
      </c>
      <c r="B1253" s="7" t="s">
        <v>1825</v>
      </c>
      <c r="C1253" s="163" t="s">
        <v>1857</v>
      </c>
      <c r="D1253" s="163" t="s">
        <v>1858</v>
      </c>
      <c r="E1253" s="164">
        <v>0.71010117959937813</v>
      </c>
      <c r="F1253" s="165">
        <v>3.17</v>
      </c>
      <c r="G1253" s="109">
        <v>1</v>
      </c>
    </row>
    <row r="1254" spans="1:7" s="89" customFormat="1" ht="14.4" customHeight="1">
      <c r="A1254" s="94" t="s">
        <v>1255</v>
      </c>
      <c r="B1254" s="95" t="s">
        <v>1825</v>
      </c>
      <c r="C1254" s="100" t="s">
        <v>1857</v>
      </c>
      <c r="D1254" s="100" t="s">
        <v>1858</v>
      </c>
      <c r="E1254" s="141">
        <v>1.2815971594322493</v>
      </c>
      <c r="F1254" s="97">
        <v>4.9400000000000004</v>
      </c>
      <c r="G1254" s="110">
        <v>1</v>
      </c>
    </row>
    <row r="1255" spans="1:7" s="89" customFormat="1" ht="14.4" customHeight="1">
      <c r="A1255" s="92" t="s">
        <v>1826</v>
      </c>
      <c r="B1255" s="5" t="s">
        <v>1827</v>
      </c>
      <c r="C1255" s="99" t="s">
        <v>1857</v>
      </c>
      <c r="D1255" s="99" t="s">
        <v>1858</v>
      </c>
      <c r="E1255" s="140">
        <v>0.37554210300218765</v>
      </c>
      <c r="F1255" s="96">
        <v>2.1800000000000002</v>
      </c>
      <c r="G1255" s="107">
        <v>1</v>
      </c>
    </row>
    <row r="1256" spans="1:7" s="89" customFormat="1" ht="14.4" customHeight="1">
      <c r="A1256" s="93" t="s">
        <v>1828</v>
      </c>
      <c r="B1256" s="159" t="s">
        <v>1827</v>
      </c>
      <c r="C1256" s="160" t="s">
        <v>1857</v>
      </c>
      <c r="D1256" s="160" t="s">
        <v>1858</v>
      </c>
      <c r="E1256" s="161">
        <v>0.47338255967380682</v>
      </c>
      <c r="F1256" s="162">
        <v>2.92</v>
      </c>
      <c r="G1256" s="108">
        <v>1</v>
      </c>
    </row>
    <row r="1257" spans="1:7" s="89" customFormat="1" ht="14.4" customHeight="1">
      <c r="A1257" s="156" t="s">
        <v>1829</v>
      </c>
      <c r="B1257" s="7" t="s">
        <v>1827</v>
      </c>
      <c r="C1257" s="163" t="s">
        <v>1857</v>
      </c>
      <c r="D1257" s="163" t="s">
        <v>1858</v>
      </c>
      <c r="E1257" s="164">
        <v>0.76920588821319691</v>
      </c>
      <c r="F1257" s="165">
        <v>3.93</v>
      </c>
      <c r="G1257" s="109">
        <v>1</v>
      </c>
    </row>
    <row r="1258" spans="1:7" s="89" customFormat="1" ht="14.4" customHeight="1">
      <c r="A1258" s="94" t="s">
        <v>1830</v>
      </c>
      <c r="B1258" s="95" t="s">
        <v>1827</v>
      </c>
      <c r="C1258" s="100" t="s">
        <v>1857</v>
      </c>
      <c r="D1258" s="100" t="s">
        <v>1858</v>
      </c>
      <c r="E1258" s="141">
        <v>1.3964451143622889</v>
      </c>
      <c r="F1258" s="97">
        <v>5.68</v>
      </c>
      <c r="G1258" s="110">
        <v>1</v>
      </c>
    </row>
    <row r="1259" spans="1:7" s="89" customFormat="1" ht="14.4" customHeight="1">
      <c r="A1259" s="92" t="s">
        <v>1256</v>
      </c>
      <c r="B1259" s="5" t="s">
        <v>1831</v>
      </c>
      <c r="C1259" s="99" t="s">
        <v>1857</v>
      </c>
      <c r="D1259" s="99" t="s">
        <v>1858</v>
      </c>
      <c r="E1259" s="140">
        <v>1.5487347309999693</v>
      </c>
      <c r="F1259" s="96"/>
      <c r="G1259" s="107">
        <v>1</v>
      </c>
    </row>
    <row r="1260" spans="1:7" s="89" customFormat="1" ht="14.4" customHeight="1">
      <c r="A1260" s="93" t="s">
        <v>1257</v>
      </c>
      <c r="B1260" s="159" t="s">
        <v>1831</v>
      </c>
      <c r="C1260" s="160" t="s">
        <v>1857</v>
      </c>
      <c r="D1260" s="160" t="s">
        <v>1858</v>
      </c>
      <c r="E1260" s="161">
        <v>1.76290124894105</v>
      </c>
      <c r="F1260" s="162"/>
      <c r="G1260" s="108">
        <v>1</v>
      </c>
    </row>
    <row r="1261" spans="1:7" s="89" customFormat="1" ht="14.4" customHeight="1">
      <c r="A1261" s="156" t="s">
        <v>1258</v>
      </c>
      <c r="B1261" s="7" t="s">
        <v>1831</v>
      </c>
      <c r="C1261" s="163" t="s">
        <v>1857</v>
      </c>
      <c r="D1261" s="163" t="s">
        <v>1858</v>
      </c>
      <c r="E1261" s="164">
        <v>6.0217978923594666</v>
      </c>
      <c r="F1261" s="165">
        <v>24.14</v>
      </c>
      <c r="G1261" s="109">
        <v>1</v>
      </c>
    </row>
    <row r="1262" spans="1:7" s="89" customFormat="1" ht="14.4" customHeight="1">
      <c r="A1262" s="94" t="s">
        <v>1259</v>
      </c>
      <c r="B1262" s="95" t="s">
        <v>1831</v>
      </c>
      <c r="C1262" s="100" t="s">
        <v>1857</v>
      </c>
      <c r="D1262" s="100" t="s">
        <v>1858</v>
      </c>
      <c r="E1262" s="141">
        <v>16.408673081767692</v>
      </c>
      <c r="F1262" s="97">
        <v>41.33</v>
      </c>
      <c r="G1262" s="110">
        <v>1</v>
      </c>
    </row>
    <row r="1263" spans="1:7">
      <c r="A1263" s="92" t="s">
        <v>1260</v>
      </c>
      <c r="B1263" s="5" t="s">
        <v>1832</v>
      </c>
      <c r="C1263" s="99" t="s">
        <v>1857</v>
      </c>
      <c r="D1263" s="99" t="s">
        <v>1858</v>
      </c>
      <c r="E1263" s="140">
        <v>1.1687773928011769</v>
      </c>
      <c r="F1263" s="96">
        <v>4.13</v>
      </c>
      <c r="G1263" s="107">
        <v>1</v>
      </c>
    </row>
    <row r="1264" spans="1:7">
      <c r="A1264" s="93" t="s">
        <v>1261</v>
      </c>
      <c r="B1264" s="159" t="s">
        <v>1832</v>
      </c>
      <c r="C1264" s="160" t="s">
        <v>1857</v>
      </c>
      <c r="D1264" s="160" t="s">
        <v>1858</v>
      </c>
      <c r="E1264" s="161">
        <v>1.8128608730156344</v>
      </c>
      <c r="F1264" s="162">
        <v>7.8</v>
      </c>
      <c r="G1264" s="108">
        <v>1</v>
      </c>
    </row>
    <row r="1265" spans="1:7">
      <c r="A1265" s="157" t="s">
        <v>1262</v>
      </c>
      <c r="B1265" s="7" t="s">
        <v>1832</v>
      </c>
      <c r="C1265" s="163" t="s">
        <v>1857</v>
      </c>
      <c r="D1265" s="163" t="s">
        <v>1858</v>
      </c>
      <c r="E1265" s="164">
        <v>3.4197829333873462</v>
      </c>
      <c r="F1265" s="165">
        <v>14.53</v>
      </c>
      <c r="G1265" s="109">
        <v>1</v>
      </c>
    </row>
    <row r="1266" spans="1:7">
      <c r="A1266" s="94" t="s">
        <v>1263</v>
      </c>
      <c r="B1266" s="95" t="s">
        <v>1832</v>
      </c>
      <c r="C1266" s="100" t="s">
        <v>1857</v>
      </c>
      <c r="D1266" s="100" t="s">
        <v>1858</v>
      </c>
      <c r="E1266" s="141">
        <v>8.2924557800633867</v>
      </c>
      <c r="F1266" s="97">
        <v>27.41</v>
      </c>
      <c r="G1266" s="110">
        <v>1</v>
      </c>
    </row>
    <row r="1267" spans="1:7">
      <c r="A1267" s="92" t="s">
        <v>1264</v>
      </c>
      <c r="B1267" s="5" t="s">
        <v>1833</v>
      </c>
      <c r="C1267" s="99" t="s">
        <v>1857</v>
      </c>
      <c r="D1267" s="99" t="s">
        <v>1858</v>
      </c>
      <c r="E1267" s="140">
        <v>0.45017209176699646</v>
      </c>
      <c r="F1267" s="96">
        <v>2.9</v>
      </c>
      <c r="G1267" s="107">
        <v>1</v>
      </c>
    </row>
    <row r="1268" spans="1:7">
      <c r="A1268" s="93" t="s">
        <v>1265</v>
      </c>
      <c r="B1268" s="159" t="s">
        <v>1833</v>
      </c>
      <c r="C1268" s="160" t="s">
        <v>1857</v>
      </c>
      <c r="D1268" s="160" t="s">
        <v>1858</v>
      </c>
      <c r="E1268" s="161">
        <v>0.69093043595399573</v>
      </c>
      <c r="F1268" s="162">
        <v>4.45</v>
      </c>
      <c r="G1268" s="108">
        <v>1</v>
      </c>
    </row>
    <row r="1269" spans="1:7">
      <c r="A1269" s="157" t="s">
        <v>1266</v>
      </c>
      <c r="B1269" s="7" t="s">
        <v>1833</v>
      </c>
      <c r="C1269" s="163" t="s">
        <v>1857</v>
      </c>
      <c r="D1269" s="163" t="s">
        <v>1858</v>
      </c>
      <c r="E1269" s="164">
        <v>0.93621384781150496</v>
      </c>
      <c r="F1269" s="165">
        <v>5.86</v>
      </c>
      <c r="G1269" s="109">
        <v>1</v>
      </c>
    </row>
    <row r="1270" spans="1:7">
      <c r="A1270" s="94" t="s">
        <v>1267</v>
      </c>
      <c r="B1270" s="95" t="s">
        <v>1833</v>
      </c>
      <c r="C1270" s="100" t="s">
        <v>1857</v>
      </c>
      <c r="D1270" s="100" t="s">
        <v>1858</v>
      </c>
      <c r="E1270" s="141">
        <v>1.9279240273589029</v>
      </c>
      <c r="F1270" s="97">
        <v>7.4</v>
      </c>
      <c r="G1270" s="110">
        <v>1</v>
      </c>
    </row>
    <row r="1271" spans="1:7">
      <c r="A1271" s="92" t="s">
        <v>1268</v>
      </c>
      <c r="B1271" s="5" t="s">
        <v>1834</v>
      </c>
      <c r="C1271" s="99" t="s">
        <v>1857</v>
      </c>
      <c r="D1271" s="99" t="s">
        <v>1858</v>
      </c>
      <c r="E1271" s="140">
        <v>0.35414238521042579</v>
      </c>
      <c r="F1271" s="96">
        <v>2.2999999999999998</v>
      </c>
      <c r="G1271" s="107">
        <v>1</v>
      </c>
    </row>
    <row r="1272" spans="1:7">
      <c r="A1272" s="93" t="s">
        <v>1269</v>
      </c>
      <c r="B1272" s="159" t="s">
        <v>1834</v>
      </c>
      <c r="C1272" s="160" t="s">
        <v>1857</v>
      </c>
      <c r="D1272" s="160" t="s">
        <v>1858</v>
      </c>
      <c r="E1272" s="161">
        <v>0.57379650725425269</v>
      </c>
      <c r="F1272" s="162">
        <v>3.59</v>
      </c>
      <c r="G1272" s="108">
        <v>1</v>
      </c>
    </row>
    <row r="1273" spans="1:7">
      <c r="A1273" s="157" t="s">
        <v>1270</v>
      </c>
      <c r="B1273" s="7" t="s">
        <v>1834</v>
      </c>
      <c r="C1273" s="163" t="s">
        <v>1857</v>
      </c>
      <c r="D1273" s="163" t="s">
        <v>1858</v>
      </c>
      <c r="E1273" s="164">
        <v>0.98617779841610043</v>
      </c>
      <c r="F1273" s="165">
        <v>5.67</v>
      </c>
      <c r="G1273" s="109">
        <v>1</v>
      </c>
    </row>
    <row r="1274" spans="1:7">
      <c r="A1274" s="94" t="s">
        <v>1271</v>
      </c>
      <c r="B1274" s="95" t="s">
        <v>1834</v>
      </c>
      <c r="C1274" s="100" t="s">
        <v>1857</v>
      </c>
      <c r="D1274" s="100" t="s">
        <v>1858</v>
      </c>
      <c r="E1274" s="141">
        <v>2.2774302856312447</v>
      </c>
      <c r="F1274" s="97">
        <v>10.77</v>
      </c>
      <c r="G1274" s="110">
        <v>1</v>
      </c>
    </row>
    <row r="1275" spans="1:7">
      <c r="A1275" s="92" t="s">
        <v>1272</v>
      </c>
      <c r="B1275" s="5" t="s">
        <v>1835</v>
      </c>
      <c r="C1275" s="99" t="s">
        <v>1273</v>
      </c>
      <c r="D1275" s="99" t="s">
        <v>1273</v>
      </c>
      <c r="E1275" s="140">
        <v>1.6360394594965353</v>
      </c>
      <c r="F1275" s="96">
        <v>2.59</v>
      </c>
      <c r="G1275" s="107">
        <v>1</v>
      </c>
    </row>
    <row r="1276" spans="1:7">
      <c r="A1276" s="93" t="s">
        <v>1274</v>
      </c>
      <c r="B1276" s="159" t="s">
        <v>1835</v>
      </c>
      <c r="C1276" s="160" t="s">
        <v>1273</v>
      </c>
      <c r="D1276" s="160" t="s">
        <v>1273</v>
      </c>
      <c r="E1276" s="161">
        <v>2.2188515873626353</v>
      </c>
      <c r="F1276" s="162">
        <v>4.37</v>
      </c>
      <c r="G1276" s="108">
        <v>1</v>
      </c>
    </row>
    <row r="1277" spans="1:7">
      <c r="A1277" s="157" t="s">
        <v>1275</v>
      </c>
      <c r="B1277" s="7" t="s">
        <v>1835</v>
      </c>
      <c r="C1277" s="163" t="s">
        <v>1273</v>
      </c>
      <c r="D1277" s="163" t="s">
        <v>1273</v>
      </c>
      <c r="E1277" s="164">
        <v>2.7201040308739972</v>
      </c>
      <c r="F1277" s="165">
        <v>10.51</v>
      </c>
      <c r="G1277" s="109">
        <v>1</v>
      </c>
    </row>
    <row r="1278" spans="1:7">
      <c r="A1278" s="94" t="s">
        <v>1276</v>
      </c>
      <c r="B1278" s="95" t="s">
        <v>1835</v>
      </c>
      <c r="C1278" s="100" t="s">
        <v>1273</v>
      </c>
      <c r="D1278" s="100" t="s">
        <v>1273</v>
      </c>
      <c r="E1278" s="141">
        <v>5.7789576580367452</v>
      </c>
      <c r="F1278" s="97">
        <v>26.97</v>
      </c>
      <c r="G1278" s="110">
        <v>1</v>
      </c>
    </row>
    <row r="1279" spans="1:7">
      <c r="A1279" s="92" t="s">
        <v>1277</v>
      </c>
      <c r="B1279" s="5" t="s">
        <v>1836</v>
      </c>
      <c r="C1279" s="99" t="s">
        <v>1273</v>
      </c>
      <c r="D1279" s="99" t="s">
        <v>1273</v>
      </c>
      <c r="E1279" s="140">
        <v>0.95250626249506876</v>
      </c>
      <c r="F1279" s="96">
        <v>10.11</v>
      </c>
      <c r="G1279" s="107">
        <v>1</v>
      </c>
    </row>
    <row r="1280" spans="1:7">
      <c r="A1280" s="93" t="s">
        <v>1278</v>
      </c>
      <c r="B1280" s="159" t="s">
        <v>1836</v>
      </c>
      <c r="C1280" s="160" t="s">
        <v>1273</v>
      </c>
      <c r="D1280" s="160" t="s">
        <v>1273</v>
      </c>
      <c r="E1280" s="161">
        <v>1.1675763868248663</v>
      </c>
      <c r="F1280" s="162">
        <v>12.03</v>
      </c>
      <c r="G1280" s="108">
        <v>1</v>
      </c>
    </row>
    <row r="1281" spans="1:7">
      <c r="A1281" s="157" t="s">
        <v>1279</v>
      </c>
      <c r="B1281" s="7" t="s">
        <v>1836</v>
      </c>
      <c r="C1281" s="163" t="s">
        <v>1273</v>
      </c>
      <c r="D1281" s="163" t="s">
        <v>1273</v>
      </c>
      <c r="E1281" s="164">
        <v>1.4871370148667933</v>
      </c>
      <c r="F1281" s="165">
        <v>14.12</v>
      </c>
      <c r="G1281" s="109">
        <v>1</v>
      </c>
    </row>
    <row r="1282" spans="1:7">
      <c r="A1282" s="94" t="s">
        <v>1280</v>
      </c>
      <c r="B1282" s="95" t="s">
        <v>1836</v>
      </c>
      <c r="C1282" s="100" t="s">
        <v>1273</v>
      </c>
      <c r="D1282" s="100" t="s">
        <v>1273</v>
      </c>
      <c r="E1282" s="141">
        <v>1.8217399903411544</v>
      </c>
      <c r="F1282" s="97">
        <v>16.2</v>
      </c>
      <c r="G1282" s="110">
        <v>1</v>
      </c>
    </row>
    <row r="1283" spans="1:7">
      <c r="A1283" s="92" t="s">
        <v>1281</v>
      </c>
      <c r="B1283" s="5" t="s">
        <v>1837</v>
      </c>
      <c r="C1283" s="99" t="s">
        <v>1857</v>
      </c>
      <c r="D1283" s="99" t="s">
        <v>1858</v>
      </c>
      <c r="E1283" s="140">
        <v>0.33879856030468836</v>
      </c>
      <c r="F1283" s="96">
        <v>2.7</v>
      </c>
      <c r="G1283" s="107">
        <v>1</v>
      </c>
    </row>
    <row r="1284" spans="1:7">
      <c r="A1284" s="93" t="s">
        <v>1282</v>
      </c>
      <c r="B1284" s="159" t="s">
        <v>1837</v>
      </c>
      <c r="C1284" s="160" t="s">
        <v>1857</v>
      </c>
      <c r="D1284" s="160" t="s">
        <v>1858</v>
      </c>
      <c r="E1284" s="161">
        <v>0.58722816153083357</v>
      </c>
      <c r="F1284" s="162">
        <v>4.16</v>
      </c>
      <c r="G1284" s="108">
        <v>1</v>
      </c>
    </row>
    <row r="1285" spans="1:7">
      <c r="A1285" s="157" t="s">
        <v>1283</v>
      </c>
      <c r="B1285" s="7" t="s">
        <v>1837</v>
      </c>
      <c r="C1285" s="163" t="s">
        <v>1857</v>
      </c>
      <c r="D1285" s="163" t="s">
        <v>1858</v>
      </c>
      <c r="E1285" s="164">
        <v>0.82145870432555845</v>
      </c>
      <c r="F1285" s="165">
        <v>6.19</v>
      </c>
      <c r="G1285" s="109">
        <v>1</v>
      </c>
    </row>
    <row r="1286" spans="1:7">
      <c r="A1286" s="94" t="s">
        <v>1284</v>
      </c>
      <c r="B1286" s="95" t="s">
        <v>1837</v>
      </c>
      <c r="C1286" s="100" t="s">
        <v>1857</v>
      </c>
      <c r="D1286" s="100" t="s">
        <v>1858</v>
      </c>
      <c r="E1286" s="141">
        <v>0.88725396302620529</v>
      </c>
      <c r="F1286" s="97">
        <v>8.08</v>
      </c>
      <c r="G1286" s="110">
        <v>1</v>
      </c>
    </row>
    <row r="1287" spans="1:7">
      <c r="A1287" s="92" t="s">
        <v>1285</v>
      </c>
      <c r="B1287" s="5" t="s">
        <v>1838</v>
      </c>
      <c r="C1287" s="99" t="s">
        <v>1857</v>
      </c>
      <c r="D1287" s="99" t="s">
        <v>1858</v>
      </c>
      <c r="E1287" s="140">
        <v>0.45906065752896341</v>
      </c>
      <c r="F1287" s="96">
        <v>7.47</v>
      </c>
      <c r="G1287" s="107">
        <v>1</v>
      </c>
    </row>
    <row r="1288" spans="1:7">
      <c r="A1288" s="93" t="s">
        <v>1286</v>
      </c>
      <c r="B1288" s="159" t="s">
        <v>1838</v>
      </c>
      <c r="C1288" s="160" t="s">
        <v>1857</v>
      </c>
      <c r="D1288" s="160" t="s">
        <v>1858</v>
      </c>
      <c r="E1288" s="161">
        <v>0.66898818987062891</v>
      </c>
      <c r="F1288" s="162">
        <v>10.28</v>
      </c>
      <c r="G1288" s="108">
        <v>1</v>
      </c>
    </row>
    <row r="1289" spans="1:7">
      <c r="A1289" s="157" t="s">
        <v>1287</v>
      </c>
      <c r="B1289" s="7" t="s">
        <v>1838</v>
      </c>
      <c r="C1289" s="163" t="s">
        <v>1857</v>
      </c>
      <c r="D1289" s="163" t="s">
        <v>1858</v>
      </c>
      <c r="E1289" s="164">
        <v>0.74747832324038321</v>
      </c>
      <c r="F1289" s="165">
        <v>11.738898203592814</v>
      </c>
      <c r="G1289" s="109">
        <v>1</v>
      </c>
    </row>
    <row r="1290" spans="1:7">
      <c r="A1290" s="94" t="s">
        <v>1288</v>
      </c>
      <c r="B1290" s="95" t="s">
        <v>1838</v>
      </c>
      <c r="C1290" s="100" t="s">
        <v>1857</v>
      </c>
      <c r="D1290" s="100" t="s">
        <v>1858</v>
      </c>
      <c r="E1290" s="141">
        <v>0.78485223940240245</v>
      </c>
      <c r="F1290" s="97">
        <v>11.999899401197606</v>
      </c>
      <c r="G1290" s="110">
        <v>1</v>
      </c>
    </row>
    <row r="1291" spans="1:7">
      <c r="A1291" s="92" t="s">
        <v>1289</v>
      </c>
      <c r="B1291" s="5" t="s">
        <v>1839</v>
      </c>
      <c r="C1291" s="99" t="s">
        <v>976</v>
      </c>
      <c r="D1291" s="99" t="s">
        <v>976</v>
      </c>
      <c r="E1291" s="140">
        <v>0.84250207051900516</v>
      </c>
      <c r="F1291" s="96">
        <v>8.9600000000000009</v>
      </c>
      <c r="G1291" s="107">
        <v>1</v>
      </c>
    </row>
    <row r="1292" spans="1:7">
      <c r="A1292" s="93" t="s">
        <v>1290</v>
      </c>
      <c r="B1292" s="159" t="s">
        <v>1839</v>
      </c>
      <c r="C1292" s="160" t="s">
        <v>976</v>
      </c>
      <c r="D1292" s="160" t="s">
        <v>976</v>
      </c>
      <c r="E1292" s="161">
        <v>2.1432198349276654</v>
      </c>
      <c r="F1292" s="162">
        <v>18.04</v>
      </c>
      <c r="G1292" s="108">
        <v>1</v>
      </c>
    </row>
    <row r="1293" spans="1:7">
      <c r="A1293" s="157" t="s">
        <v>1291</v>
      </c>
      <c r="B1293" s="7" t="s">
        <v>1839</v>
      </c>
      <c r="C1293" s="163" t="s">
        <v>976</v>
      </c>
      <c r="D1293" s="163" t="s">
        <v>976</v>
      </c>
      <c r="E1293" s="164">
        <v>4.1770724753945476</v>
      </c>
      <c r="F1293" s="165">
        <v>31.58</v>
      </c>
      <c r="G1293" s="109">
        <v>1</v>
      </c>
    </row>
    <row r="1294" spans="1:7">
      <c r="A1294" s="94" t="s">
        <v>1292</v>
      </c>
      <c r="B1294" s="95" t="s">
        <v>1839</v>
      </c>
      <c r="C1294" s="100" t="s">
        <v>976</v>
      </c>
      <c r="D1294" s="100" t="s">
        <v>976</v>
      </c>
      <c r="E1294" s="141">
        <v>6.5101326866940123</v>
      </c>
      <c r="F1294" s="97">
        <v>43.94</v>
      </c>
      <c r="G1294" s="110">
        <v>1</v>
      </c>
    </row>
    <row r="1295" spans="1:7">
      <c r="A1295" s="92" t="s">
        <v>1293</v>
      </c>
      <c r="B1295" s="5" t="s">
        <v>1840</v>
      </c>
      <c r="C1295" s="99" t="s">
        <v>1857</v>
      </c>
      <c r="D1295" s="99" t="s">
        <v>1858</v>
      </c>
      <c r="E1295" s="140">
        <v>0.79988090445895677</v>
      </c>
      <c r="F1295" s="96"/>
      <c r="G1295" s="107">
        <v>1</v>
      </c>
    </row>
    <row r="1296" spans="1:7">
      <c r="A1296" s="93" t="s">
        <v>1294</v>
      </c>
      <c r="B1296" s="159" t="s">
        <v>1840</v>
      </c>
      <c r="C1296" s="160" t="s">
        <v>1857</v>
      </c>
      <c r="D1296" s="160" t="s">
        <v>1858</v>
      </c>
      <c r="E1296" s="161">
        <v>0.84197989943048102</v>
      </c>
      <c r="F1296" s="162">
        <v>4.58</v>
      </c>
      <c r="G1296" s="108">
        <v>1</v>
      </c>
    </row>
    <row r="1297" spans="1:7">
      <c r="A1297" s="157" t="s">
        <v>1295</v>
      </c>
      <c r="B1297" s="7" t="s">
        <v>1840</v>
      </c>
      <c r="C1297" s="163" t="s">
        <v>1857</v>
      </c>
      <c r="D1297" s="163" t="s">
        <v>1858</v>
      </c>
      <c r="E1297" s="164">
        <v>1.2561336054780228</v>
      </c>
      <c r="F1297" s="165">
        <v>7.3</v>
      </c>
      <c r="G1297" s="109">
        <v>1</v>
      </c>
    </row>
    <row r="1298" spans="1:7">
      <c r="A1298" s="94" t="s">
        <v>1296</v>
      </c>
      <c r="B1298" s="95" t="s">
        <v>1840</v>
      </c>
      <c r="C1298" s="100" t="s">
        <v>1857</v>
      </c>
      <c r="D1298" s="100" t="s">
        <v>1858</v>
      </c>
      <c r="E1298" s="141">
        <v>2.4002306392179622</v>
      </c>
      <c r="F1298" s="97">
        <v>11.78</v>
      </c>
      <c r="G1298" s="110">
        <v>1</v>
      </c>
    </row>
    <row r="1299" spans="1:7">
      <c r="A1299" s="92" t="s">
        <v>1297</v>
      </c>
      <c r="B1299" s="5" t="s">
        <v>1841</v>
      </c>
      <c r="C1299" s="99" t="s">
        <v>1857</v>
      </c>
      <c r="D1299" s="99" t="s">
        <v>1858</v>
      </c>
      <c r="E1299" s="140">
        <v>0.67087608356338746</v>
      </c>
      <c r="F1299" s="96">
        <v>3.96</v>
      </c>
      <c r="G1299" s="107">
        <v>1</v>
      </c>
    </row>
    <row r="1300" spans="1:7">
      <c r="A1300" s="93" t="s">
        <v>1298</v>
      </c>
      <c r="B1300" s="159" t="s">
        <v>1841</v>
      </c>
      <c r="C1300" s="160" t="s">
        <v>1857</v>
      </c>
      <c r="D1300" s="160" t="s">
        <v>1858</v>
      </c>
      <c r="E1300" s="161">
        <v>0.71269758643111181</v>
      </c>
      <c r="F1300" s="162">
        <v>4.07</v>
      </c>
      <c r="G1300" s="108">
        <v>1</v>
      </c>
    </row>
    <row r="1301" spans="1:7">
      <c r="A1301" s="157" t="s">
        <v>1299</v>
      </c>
      <c r="B1301" s="7" t="s">
        <v>1841</v>
      </c>
      <c r="C1301" s="163" t="s">
        <v>1857</v>
      </c>
      <c r="D1301" s="163" t="s">
        <v>1858</v>
      </c>
      <c r="E1301" s="164">
        <v>0.98735983203356192</v>
      </c>
      <c r="F1301" s="165">
        <v>5.6</v>
      </c>
      <c r="G1301" s="109">
        <v>1</v>
      </c>
    </row>
    <row r="1302" spans="1:7">
      <c r="A1302" s="94" t="s">
        <v>1300</v>
      </c>
      <c r="B1302" s="95" t="s">
        <v>1841</v>
      </c>
      <c r="C1302" s="100" t="s">
        <v>1857</v>
      </c>
      <c r="D1302" s="100" t="s">
        <v>1858</v>
      </c>
      <c r="E1302" s="141">
        <v>1.5357623120523274</v>
      </c>
      <c r="F1302" s="97">
        <v>8.4600000000000009</v>
      </c>
      <c r="G1302" s="110">
        <v>1</v>
      </c>
    </row>
    <row r="1303" spans="1:7">
      <c r="A1303" s="92" t="s">
        <v>1301</v>
      </c>
      <c r="B1303" s="5" t="s">
        <v>1842</v>
      </c>
      <c r="C1303" s="99" t="s">
        <v>1857</v>
      </c>
      <c r="D1303" s="99" t="s">
        <v>1858</v>
      </c>
      <c r="E1303" s="140">
        <v>0.738958897955039</v>
      </c>
      <c r="F1303" s="96">
        <v>4.25</v>
      </c>
      <c r="G1303" s="107">
        <v>1</v>
      </c>
    </row>
    <row r="1304" spans="1:7">
      <c r="A1304" s="93" t="s">
        <v>1302</v>
      </c>
      <c r="B1304" s="159" t="s">
        <v>1842</v>
      </c>
      <c r="C1304" s="160" t="s">
        <v>1857</v>
      </c>
      <c r="D1304" s="160" t="s">
        <v>1858</v>
      </c>
      <c r="E1304" s="161">
        <v>0.80046670771412576</v>
      </c>
      <c r="F1304" s="162">
        <v>4.58</v>
      </c>
      <c r="G1304" s="108">
        <v>1</v>
      </c>
    </row>
    <row r="1305" spans="1:7">
      <c r="A1305" s="157" t="s">
        <v>1303</v>
      </c>
      <c r="B1305" s="7" t="s">
        <v>1842</v>
      </c>
      <c r="C1305" s="163" t="s">
        <v>1857</v>
      </c>
      <c r="D1305" s="163" t="s">
        <v>1858</v>
      </c>
      <c r="E1305" s="164">
        <v>1.1172953216760808</v>
      </c>
      <c r="F1305" s="165">
        <v>6.61</v>
      </c>
      <c r="G1305" s="109">
        <v>1</v>
      </c>
    </row>
    <row r="1306" spans="1:7">
      <c r="A1306" s="94" t="s">
        <v>1304</v>
      </c>
      <c r="B1306" s="95" t="s">
        <v>1842</v>
      </c>
      <c r="C1306" s="100" t="s">
        <v>1857</v>
      </c>
      <c r="D1306" s="100" t="s">
        <v>1858</v>
      </c>
      <c r="E1306" s="141">
        <v>1.7056800675895809</v>
      </c>
      <c r="F1306" s="97">
        <v>9.2899999999999991</v>
      </c>
      <c r="G1306" s="110">
        <v>1</v>
      </c>
    </row>
    <row r="1307" spans="1:7">
      <c r="A1307" s="92" t="s">
        <v>1305</v>
      </c>
      <c r="B1307" s="5" t="s">
        <v>1843</v>
      </c>
      <c r="C1307" s="99" t="s">
        <v>1857</v>
      </c>
      <c r="D1307" s="99" t="s">
        <v>1858</v>
      </c>
      <c r="E1307" s="140">
        <v>0.54482224116514599</v>
      </c>
      <c r="F1307" s="96">
        <v>2.85</v>
      </c>
      <c r="G1307" s="107">
        <v>1</v>
      </c>
    </row>
    <row r="1308" spans="1:7">
      <c r="A1308" s="93" t="s">
        <v>1306</v>
      </c>
      <c r="B1308" s="159" t="s">
        <v>1843</v>
      </c>
      <c r="C1308" s="160" t="s">
        <v>1857</v>
      </c>
      <c r="D1308" s="160" t="s">
        <v>1858</v>
      </c>
      <c r="E1308" s="161">
        <v>0.6818150984026472</v>
      </c>
      <c r="F1308" s="162">
        <v>3.71</v>
      </c>
      <c r="G1308" s="108">
        <v>1</v>
      </c>
    </row>
    <row r="1309" spans="1:7">
      <c r="A1309" s="157" t="s">
        <v>1307</v>
      </c>
      <c r="B1309" s="7" t="s">
        <v>1843</v>
      </c>
      <c r="C1309" s="163" t="s">
        <v>1857</v>
      </c>
      <c r="D1309" s="163" t="s">
        <v>1858</v>
      </c>
      <c r="E1309" s="164">
        <v>0.98643433219500731</v>
      </c>
      <c r="F1309" s="165">
        <v>5.16</v>
      </c>
      <c r="G1309" s="109">
        <v>1</v>
      </c>
    </row>
    <row r="1310" spans="1:7">
      <c r="A1310" s="94" t="s">
        <v>1308</v>
      </c>
      <c r="B1310" s="95" t="s">
        <v>1843</v>
      </c>
      <c r="C1310" s="100" t="s">
        <v>1857</v>
      </c>
      <c r="D1310" s="100" t="s">
        <v>1858</v>
      </c>
      <c r="E1310" s="141">
        <v>1.5245699828152897</v>
      </c>
      <c r="F1310" s="97">
        <v>6.63</v>
      </c>
      <c r="G1310" s="110">
        <v>1</v>
      </c>
    </row>
    <row r="1311" spans="1:7">
      <c r="A1311" s="92" t="s">
        <v>1309</v>
      </c>
      <c r="B1311" s="5" t="s">
        <v>1844</v>
      </c>
      <c r="C1311" s="99" t="s">
        <v>1857</v>
      </c>
      <c r="D1311" s="99" t="s">
        <v>1858</v>
      </c>
      <c r="E1311" s="140">
        <v>2.9749627101796379</v>
      </c>
      <c r="F1311" s="96"/>
      <c r="G1311" s="107">
        <v>1</v>
      </c>
    </row>
    <row r="1312" spans="1:7">
      <c r="A1312" s="93" t="s">
        <v>1310</v>
      </c>
      <c r="B1312" s="159" t="s">
        <v>1844</v>
      </c>
      <c r="C1312" s="160" t="s">
        <v>1857</v>
      </c>
      <c r="D1312" s="160" t="s">
        <v>1858</v>
      </c>
      <c r="E1312" s="161">
        <v>3.4031848761331309</v>
      </c>
      <c r="F1312" s="162">
        <v>6.52</v>
      </c>
      <c r="G1312" s="108">
        <v>1</v>
      </c>
    </row>
    <row r="1313" spans="1:7">
      <c r="A1313" s="157" t="s">
        <v>1311</v>
      </c>
      <c r="B1313" s="7" t="s">
        <v>1844</v>
      </c>
      <c r="C1313" s="163" t="s">
        <v>1857</v>
      </c>
      <c r="D1313" s="163" t="s">
        <v>1858</v>
      </c>
      <c r="E1313" s="164">
        <v>3.8314070420866231</v>
      </c>
      <c r="F1313" s="165">
        <v>9.35</v>
      </c>
      <c r="G1313" s="109">
        <v>1</v>
      </c>
    </row>
    <row r="1314" spans="1:7">
      <c r="A1314" s="94" t="s">
        <v>1312</v>
      </c>
      <c r="B1314" s="95" t="s">
        <v>1844</v>
      </c>
      <c r="C1314" s="100" t="s">
        <v>1857</v>
      </c>
      <c r="D1314" s="100" t="s">
        <v>1858</v>
      </c>
      <c r="E1314" s="141">
        <v>6.4302151621531856</v>
      </c>
      <c r="F1314" s="97">
        <v>14.41</v>
      </c>
      <c r="G1314" s="110">
        <v>1</v>
      </c>
    </row>
    <row r="1315" spans="1:7">
      <c r="A1315" s="92" t="s">
        <v>1313</v>
      </c>
      <c r="B1315" s="5" t="s">
        <v>1845</v>
      </c>
      <c r="C1315" s="99" t="s">
        <v>1857</v>
      </c>
      <c r="D1315" s="99" t="s">
        <v>1858</v>
      </c>
      <c r="E1315" s="140">
        <v>1.5492270912359227</v>
      </c>
      <c r="F1315" s="96"/>
      <c r="G1315" s="107">
        <v>1</v>
      </c>
    </row>
    <row r="1316" spans="1:7">
      <c r="A1316" s="93" t="s">
        <v>1314</v>
      </c>
      <c r="B1316" s="159" t="s">
        <v>1845</v>
      </c>
      <c r="C1316" s="160" t="s">
        <v>1857</v>
      </c>
      <c r="D1316" s="160" t="s">
        <v>1858</v>
      </c>
      <c r="E1316" s="161">
        <v>2.0986536406971585</v>
      </c>
      <c r="F1316" s="162">
        <v>5.59</v>
      </c>
      <c r="G1316" s="108">
        <v>1</v>
      </c>
    </row>
    <row r="1317" spans="1:7">
      <c r="A1317" s="157" t="s">
        <v>1315</v>
      </c>
      <c r="B1317" s="7" t="s">
        <v>1845</v>
      </c>
      <c r="C1317" s="163" t="s">
        <v>1857</v>
      </c>
      <c r="D1317" s="163" t="s">
        <v>1858</v>
      </c>
      <c r="E1317" s="164">
        <v>2.8588688452234181</v>
      </c>
      <c r="F1317" s="165">
        <v>7.59</v>
      </c>
      <c r="G1317" s="109">
        <v>1</v>
      </c>
    </row>
    <row r="1318" spans="1:7">
      <c r="A1318" s="94" t="s">
        <v>1316</v>
      </c>
      <c r="B1318" s="95" t="s">
        <v>1845</v>
      </c>
      <c r="C1318" s="100" t="s">
        <v>1857</v>
      </c>
      <c r="D1318" s="100" t="s">
        <v>1858</v>
      </c>
      <c r="E1318" s="141">
        <v>6.0748612358205332</v>
      </c>
      <c r="F1318" s="97">
        <v>14.67</v>
      </c>
      <c r="G1318" s="110">
        <v>1</v>
      </c>
    </row>
    <row r="1319" spans="1:7">
      <c r="A1319" s="92" t="s">
        <v>1317</v>
      </c>
      <c r="B1319" s="5" t="s">
        <v>1846</v>
      </c>
      <c r="C1319" s="99" t="s">
        <v>1857</v>
      </c>
      <c r="D1319" s="99" t="s">
        <v>1858</v>
      </c>
      <c r="E1319" s="140">
        <v>2.0669786105059096</v>
      </c>
      <c r="F1319" s="96">
        <v>4.933441295546559</v>
      </c>
      <c r="G1319" s="107">
        <v>1</v>
      </c>
    </row>
    <row r="1320" spans="1:7">
      <c r="A1320" s="93" t="s">
        <v>1318</v>
      </c>
      <c r="B1320" s="159" t="s">
        <v>1846</v>
      </c>
      <c r="C1320" s="160" t="s">
        <v>1857</v>
      </c>
      <c r="D1320" s="160" t="s">
        <v>1858</v>
      </c>
      <c r="E1320" s="161">
        <v>2.0962741499889477</v>
      </c>
      <c r="F1320" s="162">
        <v>5.12</v>
      </c>
      <c r="G1320" s="108">
        <v>1</v>
      </c>
    </row>
    <row r="1321" spans="1:7">
      <c r="A1321" s="157" t="s">
        <v>1319</v>
      </c>
      <c r="B1321" s="7" t="s">
        <v>1846</v>
      </c>
      <c r="C1321" s="163" t="s">
        <v>1857</v>
      </c>
      <c r="D1321" s="163" t="s">
        <v>1858</v>
      </c>
      <c r="E1321" s="164">
        <v>3.3241949906608275</v>
      </c>
      <c r="F1321" s="165">
        <v>8.27</v>
      </c>
      <c r="G1321" s="109">
        <v>1</v>
      </c>
    </row>
    <row r="1322" spans="1:7">
      <c r="A1322" s="94" t="s">
        <v>1320</v>
      </c>
      <c r="B1322" s="95" t="s">
        <v>1846</v>
      </c>
      <c r="C1322" s="100" t="s">
        <v>1857</v>
      </c>
      <c r="D1322" s="100" t="s">
        <v>1858</v>
      </c>
      <c r="E1322" s="141">
        <v>5.9022626007305119</v>
      </c>
      <c r="F1322" s="97">
        <v>14.63</v>
      </c>
      <c r="G1322" s="110">
        <v>1</v>
      </c>
    </row>
    <row r="1323" spans="1:7">
      <c r="A1323" s="92" t="s">
        <v>1321</v>
      </c>
      <c r="B1323" s="5" t="s">
        <v>1847</v>
      </c>
      <c r="C1323" s="99" t="s">
        <v>1857</v>
      </c>
      <c r="D1323" s="99" t="s">
        <v>1858</v>
      </c>
      <c r="E1323" s="140">
        <v>0.74791580044337125</v>
      </c>
      <c r="F1323" s="96">
        <v>2.63</v>
      </c>
      <c r="G1323" s="107">
        <v>1</v>
      </c>
    </row>
    <row r="1324" spans="1:7">
      <c r="A1324" s="93" t="s">
        <v>1322</v>
      </c>
      <c r="B1324" s="159" t="s">
        <v>1847</v>
      </c>
      <c r="C1324" s="160" t="s">
        <v>1857</v>
      </c>
      <c r="D1324" s="160" t="s">
        <v>1858</v>
      </c>
      <c r="E1324" s="161">
        <v>0.90041009354840973</v>
      </c>
      <c r="F1324" s="162">
        <v>3.38</v>
      </c>
      <c r="G1324" s="108">
        <v>1</v>
      </c>
    </row>
    <row r="1325" spans="1:7">
      <c r="A1325" s="157" t="s">
        <v>1323</v>
      </c>
      <c r="B1325" s="7" t="s">
        <v>1847</v>
      </c>
      <c r="C1325" s="163" t="s">
        <v>1857</v>
      </c>
      <c r="D1325" s="163" t="s">
        <v>1858</v>
      </c>
      <c r="E1325" s="164">
        <v>1.4169596499260388</v>
      </c>
      <c r="F1325" s="165">
        <v>5.53</v>
      </c>
      <c r="G1325" s="109">
        <v>1</v>
      </c>
    </row>
    <row r="1326" spans="1:7">
      <c r="A1326" s="94" t="s">
        <v>1324</v>
      </c>
      <c r="B1326" s="95" t="s">
        <v>1847</v>
      </c>
      <c r="C1326" s="100" t="s">
        <v>1857</v>
      </c>
      <c r="D1326" s="100" t="s">
        <v>1858</v>
      </c>
      <c r="E1326" s="141">
        <v>2.7283662045469259</v>
      </c>
      <c r="F1326" s="97">
        <v>8.86</v>
      </c>
      <c r="G1326" s="110">
        <v>1</v>
      </c>
    </row>
    <row r="1327" spans="1:7">
      <c r="A1327" s="92" t="s">
        <v>1325</v>
      </c>
      <c r="B1327" s="5" t="s">
        <v>1848</v>
      </c>
      <c r="C1327" s="99" t="s">
        <v>1857</v>
      </c>
      <c r="D1327" s="99" t="s">
        <v>1858</v>
      </c>
      <c r="E1327" s="140">
        <v>1.41040084583934</v>
      </c>
      <c r="F1327" s="96">
        <v>2.68</v>
      </c>
      <c r="G1327" s="107">
        <v>1</v>
      </c>
    </row>
    <row r="1328" spans="1:7">
      <c r="A1328" s="93" t="s">
        <v>1326</v>
      </c>
      <c r="B1328" s="159" t="s">
        <v>1848</v>
      </c>
      <c r="C1328" s="160" t="s">
        <v>1857</v>
      </c>
      <c r="D1328" s="160" t="s">
        <v>1858</v>
      </c>
      <c r="E1328" s="161">
        <v>1.9170863972116936</v>
      </c>
      <c r="F1328" s="162">
        <v>5.37</v>
      </c>
      <c r="G1328" s="108">
        <v>1</v>
      </c>
    </row>
    <row r="1329" spans="1:7">
      <c r="A1329" s="157" t="s">
        <v>1327</v>
      </c>
      <c r="B1329" s="7" t="s">
        <v>1848</v>
      </c>
      <c r="C1329" s="163" t="s">
        <v>1857</v>
      </c>
      <c r="D1329" s="163" t="s">
        <v>1858</v>
      </c>
      <c r="E1329" s="164">
        <v>2.9026741549315314</v>
      </c>
      <c r="F1329" s="165">
        <v>10.16</v>
      </c>
      <c r="G1329" s="109">
        <v>1</v>
      </c>
    </row>
    <row r="1330" spans="1:7">
      <c r="A1330" s="94" t="s">
        <v>1328</v>
      </c>
      <c r="B1330" s="95" t="s">
        <v>1848</v>
      </c>
      <c r="C1330" s="100" t="s">
        <v>1857</v>
      </c>
      <c r="D1330" s="100" t="s">
        <v>1858</v>
      </c>
      <c r="E1330" s="141">
        <v>5.2958696296909658</v>
      </c>
      <c r="F1330" s="97">
        <v>18.63</v>
      </c>
      <c r="G1330" s="110">
        <v>1</v>
      </c>
    </row>
    <row r="1331" spans="1:7">
      <c r="A1331" s="92" t="s">
        <v>1329</v>
      </c>
      <c r="B1331" s="5" t="s">
        <v>1849</v>
      </c>
      <c r="C1331" s="99" t="s">
        <v>1857</v>
      </c>
      <c r="D1331" s="99" t="s">
        <v>1858</v>
      </c>
      <c r="E1331" s="140">
        <v>1.0736138789675831</v>
      </c>
      <c r="F1331" s="96">
        <v>2.65</v>
      </c>
      <c r="G1331" s="107">
        <v>1</v>
      </c>
    </row>
    <row r="1332" spans="1:7">
      <c r="A1332" s="93" t="s">
        <v>1330</v>
      </c>
      <c r="B1332" s="159" t="s">
        <v>1849</v>
      </c>
      <c r="C1332" s="160" t="s">
        <v>1857</v>
      </c>
      <c r="D1332" s="160" t="s">
        <v>1858</v>
      </c>
      <c r="E1332" s="161">
        <v>1.46080786548977</v>
      </c>
      <c r="F1332" s="162">
        <v>5.09</v>
      </c>
      <c r="G1332" s="108">
        <v>1</v>
      </c>
    </row>
    <row r="1333" spans="1:7">
      <c r="A1333" s="157" t="s">
        <v>1331</v>
      </c>
      <c r="B1333" s="7" t="s">
        <v>1849</v>
      </c>
      <c r="C1333" s="163" t="s">
        <v>1857</v>
      </c>
      <c r="D1333" s="163" t="s">
        <v>1858</v>
      </c>
      <c r="E1333" s="164">
        <v>2.1957671818502011</v>
      </c>
      <c r="F1333" s="165">
        <v>9.01</v>
      </c>
      <c r="G1333" s="109">
        <v>1</v>
      </c>
    </row>
    <row r="1334" spans="1:7">
      <c r="A1334" s="94" t="s">
        <v>1332</v>
      </c>
      <c r="B1334" s="95" t="s">
        <v>1849</v>
      </c>
      <c r="C1334" s="100" t="s">
        <v>1857</v>
      </c>
      <c r="D1334" s="100" t="s">
        <v>1858</v>
      </c>
      <c r="E1334" s="141">
        <v>3.9361533610196826</v>
      </c>
      <c r="F1334" s="97">
        <v>15.82</v>
      </c>
      <c r="G1334" s="110">
        <v>1</v>
      </c>
    </row>
    <row r="1335" spans="1:7">
      <c r="A1335" s="92" t="s">
        <v>1333</v>
      </c>
      <c r="B1335" s="5" t="s">
        <v>1850</v>
      </c>
      <c r="C1335" s="99" t="s">
        <v>1857</v>
      </c>
      <c r="D1335" s="99" t="s">
        <v>1858</v>
      </c>
      <c r="E1335" s="140">
        <v>0.87693576177806964</v>
      </c>
      <c r="F1335" s="96">
        <v>2.88</v>
      </c>
      <c r="G1335" s="107">
        <v>1</v>
      </c>
    </row>
    <row r="1336" spans="1:7">
      <c r="A1336" s="93" t="s">
        <v>1334</v>
      </c>
      <c r="B1336" s="159" t="s">
        <v>1850</v>
      </c>
      <c r="C1336" s="160" t="s">
        <v>1857</v>
      </c>
      <c r="D1336" s="160" t="s">
        <v>1858</v>
      </c>
      <c r="E1336" s="161">
        <v>1.2076956624059467</v>
      </c>
      <c r="F1336" s="162">
        <v>4.72</v>
      </c>
      <c r="G1336" s="108">
        <v>1</v>
      </c>
    </row>
    <row r="1337" spans="1:7">
      <c r="A1337" s="157" t="s">
        <v>1335</v>
      </c>
      <c r="B1337" s="7" t="s">
        <v>1850</v>
      </c>
      <c r="C1337" s="163" t="s">
        <v>1857</v>
      </c>
      <c r="D1337" s="163" t="s">
        <v>1858</v>
      </c>
      <c r="E1337" s="164">
        <v>1.9239954091713063</v>
      </c>
      <c r="F1337" s="165">
        <v>8.3699999999999992</v>
      </c>
      <c r="G1337" s="109">
        <v>1</v>
      </c>
    </row>
    <row r="1338" spans="1:7">
      <c r="A1338" s="94" t="s">
        <v>1336</v>
      </c>
      <c r="B1338" s="95" t="s">
        <v>1850</v>
      </c>
      <c r="C1338" s="100" t="s">
        <v>1857</v>
      </c>
      <c r="D1338" s="100" t="s">
        <v>1858</v>
      </c>
      <c r="E1338" s="141">
        <v>3.3842042785786459</v>
      </c>
      <c r="F1338" s="97">
        <v>14.6</v>
      </c>
      <c r="G1338" s="110">
        <v>1</v>
      </c>
    </row>
    <row r="1339" spans="1:7">
      <c r="A1339" s="92" t="s">
        <v>1851</v>
      </c>
      <c r="B1339" s="5" t="s">
        <v>1852</v>
      </c>
      <c r="C1339" s="99" t="s">
        <v>1854</v>
      </c>
      <c r="D1339" s="99" t="s">
        <v>1854</v>
      </c>
      <c r="E1339" s="140">
        <v>0</v>
      </c>
      <c r="F1339" s="96">
        <v>0</v>
      </c>
      <c r="G1339" s="107">
        <v>1</v>
      </c>
    </row>
    <row r="1340" spans="1:7">
      <c r="A1340" s="94" t="s">
        <v>1853</v>
      </c>
      <c r="B1340" s="95" t="s">
        <v>1854</v>
      </c>
      <c r="C1340" s="100" t="s">
        <v>1854</v>
      </c>
      <c r="D1340" s="100" t="s">
        <v>1854</v>
      </c>
      <c r="E1340" s="141">
        <v>0</v>
      </c>
      <c r="F1340" s="97">
        <v>0</v>
      </c>
      <c r="G1340" s="110">
        <v>1</v>
      </c>
    </row>
  </sheetData>
  <sheetProtection algorithmName="SHA-512" hashValue="Kshklouy0TnqJC7pDtZqDJYNVjeegGG4LXloid7wn+fufLoG7BKzYVuK+uA8CtNctCH78xU2G9AZsfTbH+EOkA==" saltValue="vcHu2ir6WZg8Bzphld82sA==" spinCount="100000" sheet="1" objects="1" scenarios="1"/>
  <autoFilter ref="A6:G1340" xr:uid="{00000000-0009-0000-0000-000004000000}"/>
  <mergeCells count="4">
    <mergeCell ref="A2:G2"/>
    <mergeCell ref="A3:G3"/>
    <mergeCell ref="A4:G5"/>
    <mergeCell ref="A1:G1"/>
  </mergeCells>
  <pageMargins left="0.7" right="0.7" top="0.75" bottom="0.75" header="0.3" footer="0.3"/>
  <pageSetup scale="8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
  <sheetViews>
    <sheetView topLeftCell="B1" zoomScale="90" zoomScaleNormal="90" workbookViewId="0">
      <pane ySplit="5" topLeftCell="A6" activePane="bottomLeft" state="frozen"/>
      <selection pane="bottomLeft" activeCell="B1" sqref="A1:XFD1048576"/>
    </sheetView>
  </sheetViews>
  <sheetFormatPr defaultColWidth="9.08984375" defaultRowHeight="14"/>
  <cols>
    <col min="1" max="1" width="15.54296875" style="178" customWidth="1"/>
    <col min="2" max="2" width="15.6328125" style="178" customWidth="1"/>
    <col min="3" max="3" width="48" style="2" customWidth="1"/>
    <col min="4" max="4" width="6" style="6" customWidth="1"/>
    <col min="5" max="5" width="26.08984375" style="6" customWidth="1"/>
    <col min="6" max="6" width="10.54296875" style="6" customWidth="1"/>
    <col min="7" max="7" width="13.08984375" style="2" customWidth="1"/>
    <col min="8" max="8" width="12.54296875" style="2" customWidth="1"/>
    <col min="9" max="9" width="14.6328125" style="2" customWidth="1"/>
    <col min="10" max="10" width="13.453125" style="1" customWidth="1"/>
    <col min="11" max="11" width="15.90625" style="1" customWidth="1"/>
    <col min="12" max="12" width="13.453125" style="1" customWidth="1"/>
    <col min="13" max="13" width="2.90625" style="1" customWidth="1"/>
    <col min="14" max="16384" width="9.08984375" style="1"/>
  </cols>
  <sheetData>
    <row r="1" spans="1:12" s="89" customFormat="1" ht="24" customHeight="1">
      <c r="A1" s="173" t="s">
        <v>68</v>
      </c>
      <c r="B1" s="174"/>
      <c r="C1" s="145"/>
      <c r="D1" s="145"/>
      <c r="E1" s="145"/>
      <c r="F1" s="145"/>
      <c r="G1" s="145"/>
      <c r="H1" s="145"/>
      <c r="I1" s="145"/>
      <c r="J1" s="145"/>
      <c r="K1" s="146"/>
      <c r="L1" s="146"/>
    </row>
    <row r="2" spans="1:12" s="170" customFormat="1" ht="12.9" customHeight="1">
      <c r="A2" s="323" t="s">
        <v>1876</v>
      </c>
      <c r="B2" s="324"/>
      <c r="C2" s="324"/>
      <c r="D2" s="324"/>
      <c r="E2" s="324"/>
      <c r="F2" s="324"/>
      <c r="G2" s="324"/>
      <c r="H2" s="324"/>
      <c r="I2" s="324"/>
      <c r="J2" s="324"/>
      <c r="K2" s="324"/>
      <c r="L2" s="324"/>
    </row>
    <row r="3" spans="1:12" s="171" customFormat="1" ht="16" customHeight="1">
      <c r="A3" s="325" t="s">
        <v>122</v>
      </c>
      <c r="B3" s="326"/>
      <c r="C3" s="326"/>
      <c r="D3" s="326"/>
      <c r="E3" s="326"/>
      <c r="F3" s="326"/>
      <c r="G3" s="326"/>
      <c r="H3" s="326"/>
      <c r="I3" s="326"/>
      <c r="J3" s="326"/>
      <c r="K3" s="326"/>
      <c r="L3" s="326"/>
    </row>
    <row r="4" spans="1:12" s="171" customFormat="1" ht="16" customHeight="1">
      <c r="A4" s="325" t="s">
        <v>1875</v>
      </c>
      <c r="B4" s="326"/>
      <c r="C4" s="326"/>
      <c r="D4" s="326"/>
      <c r="E4" s="326"/>
      <c r="F4" s="326"/>
      <c r="G4" s="326"/>
      <c r="H4" s="326"/>
      <c r="I4" s="326"/>
      <c r="J4" s="326"/>
      <c r="K4" s="326"/>
      <c r="L4" s="326"/>
    </row>
    <row r="5" spans="1:12" ht="55.5" customHeight="1">
      <c r="A5" s="175" t="s">
        <v>113</v>
      </c>
      <c r="B5" s="176" t="s">
        <v>142</v>
      </c>
      <c r="C5" s="126" t="s">
        <v>50</v>
      </c>
      <c r="D5" s="126" t="s">
        <v>46</v>
      </c>
      <c r="E5" s="126" t="s">
        <v>143</v>
      </c>
      <c r="F5" s="127" t="s">
        <v>112</v>
      </c>
      <c r="G5" s="127" t="s">
        <v>114</v>
      </c>
      <c r="H5" s="127" t="s">
        <v>49</v>
      </c>
      <c r="I5" s="128" t="s">
        <v>115</v>
      </c>
      <c r="J5" s="128" t="s">
        <v>129</v>
      </c>
      <c r="K5" s="128" t="s">
        <v>130</v>
      </c>
      <c r="L5" s="128" t="s">
        <v>131</v>
      </c>
    </row>
    <row r="6" spans="1:12">
      <c r="A6" s="177" t="s">
        <v>151</v>
      </c>
      <c r="B6" s="177" t="s">
        <v>151</v>
      </c>
      <c r="C6" s="101" t="s">
        <v>152</v>
      </c>
      <c r="D6" s="102" t="s">
        <v>106</v>
      </c>
      <c r="E6" s="102" t="s">
        <v>145</v>
      </c>
      <c r="F6" s="102" t="s">
        <v>146</v>
      </c>
      <c r="G6" s="103">
        <v>9444.2000000000007</v>
      </c>
      <c r="H6" s="172">
        <v>0.18260000000000001</v>
      </c>
      <c r="I6" s="144">
        <v>48745.86</v>
      </c>
      <c r="J6" s="144">
        <v>948.2</v>
      </c>
      <c r="K6" s="144">
        <v>808.77</v>
      </c>
      <c r="L6" s="144">
        <v>71.290000000000006</v>
      </c>
    </row>
  </sheetData>
  <sheetProtection algorithmName="SHA-512" hashValue="GGg78Vy8IEIcbf6HbYHO1yJQE8VC7KeR3oHG/OHJ2Z/5Yr12Zrbp/R+SxZIr7bu70CpBKRbKfLeKmZg8+moCRw==" saltValue="gnYwuf76/tuA+p/mNxEE3g==" spinCount="100000" sheet="1" objects="1" scenarios="1"/>
  <mergeCells count="3">
    <mergeCell ref="A2:L2"/>
    <mergeCell ref="A3:L3"/>
    <mergeCell ref="A4:L4"/>
  </mergeCells>
  <pageMargins left="0.7" right="0.7" top="0.75" bottom="0.7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Cover</vt:lpstr>
      <vt:lpstr>Structure</vt:lpstr>
      <vt:lpstr>Calculator Instructions</vt:lpstr>
      <vt:lpstr>Interactive Calculator</vt:lpstr>
      <vt:lpstr>DRG Table</vt:lpstr>
      <vt:lpstr>Provider Table</vt:lpstr>
      <vt:lpstr>'Interactive Calculator'!_PRIVIA_COMMENT_DF2A9CCF_274F_46E8_85B6_</vt:lpstr>
      <vt:lpstr>'Interactive Calculator'!Cov_chg</vt:lpstr>
      <vt:lpstr>'Interactive Calculator'!Disch_stat</vt:lpstr>
      <vt:lpstr>'Interactive Calculator'!DRG_Base_Pay</vt:lpstr>
      <vt:lpstr>DRG_Table</vt:lpstr>
      <vt:lpstr>'Interactive Calculator'!NICU</vt:lpstr>
      <vt:lpstr>'Calculator Instructions'!Print_Area</vt:lpstr>
      <vt:lpstr>Cover!Print_Area</vt:lpstr>
      <vt:lpstr>'DRG Table'!Print_Area</vt:lpstr>
      <vt:lpstr>'Interactive Calculator'!Print_Area</vt:lpstr>
      <vt:lpstr>Structure!Print_Area</vt:lpstr>
      <vt:lpstr>'Calculator Instructions'!Print_Titles</vt:lpstr>
      <vt:lpstr>'DRG Table'!Print_Titles</vt:lpstr>
      <vt:lpstr>'Provider Table'!Print_Titles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Kym Schwartz</cp:lastModifiedBy>
  <cp:lastPrinted>2018-01-16T15:57:53Z</cp:lastPrinted>
  <dcterms:created xsi:type="dcterms:W3CDTF">2016-09-27T16:57:57Z</dcterms:created>
  <dcterms:modified xsi:type="dcterms:W3CDTF">2023-09-11T17:49:55Z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{2A4DB40D-B765-4D0C-A222-40CB632B981E}</vt:lpwstr>
  </property>
</Properties>
</file>